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tsukagoshi11044\Desktop\様式集\02 居宅介護支援\居宅介護支援 02-03_標準様式\"/>
    </mc:Choice>
  </mc:AlternateContent>
  <xr:revisionPtr revIDLastSave="0" documentId="13_ncr:1_{ECC9B206-1A7F-4777-9EDC-17DE8A16CF3E}" xr6:coauthVersionLast="47" xr6:coauthVersionMax="47" xr10:uidLastSave="{00000000-0000-0000-0000-000000000000}"/>
  <bookViews>
    <workbookView xWindow="-108" yWindow="-108" windowWidth="23256" windowHeight="12456" tabRatio="665" xr2:uid="{00000000-000D-0000-FFFF-FFFF00000000}"/>
  </bookViews>
  <sheets>
    <sheet name="勤務形態一覧表" sheetId="9" r:id="rId1"/>
    <sheet name="記入方法" sheetId="5" r:id="rId2"/>
    <sheet name="【記載例】勤務形態一覧表" sheetId="10" r:id="rId3"/>
    <sheet name="プルダウンリスト" sheetId="2" r:id="rId4"/>
  </sheets>
  <definedNames>
    <definedName name="_xlnm.Print_Area" localSheetId="2">【記載例】勤務形態一覧表!$A$1:$BD$51</definedName>
    <definedName name="_xlnm.Print_Area" localSheetId="1">記入方法!$A$1:$O$77</definedName>
    <definedName name="_xlnm.Print_Area" localSheetId="0">勤務形態一覧表!$A$1:$BD$83</definedName>
    <definedName name="_xlnm.Print_Titles" localSheetId="2">【記載例】勤務形態一覧表!$1:$13</definedName>
    <definedName name="_xlnm.Print_Titles" localSheetId="0">勤務形態一覧表!$1:$13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9" l="1"/>
  <c r="C76" i="9"/>
  <c r="AU9" i="9"/>
  <c r="AU9" i="10"/>
  <c r="G71" i="9" l="1"/>
  <c r="G70" i="9"/>
  <c r="G69" i="9"/>
  <c r="G68" i="9"/>
  <c r="E71" i="9"/>
  <c r="E70" i="9"/>
  <c r="E69" i="9"/>
  <c r="E68" i="9"/>
  <c r="G39" i="10"/>
  <c r="G37" i="10"/>
  <c r="E39" i="10"/>
  <c r="E37" i="10"/>
  <c r="H77" i="9" l="1"/>
  <c r="L72" i="9"/>
  <c r="C77" i="9" s="1"/>
  <c r="P72" i="9"/>
  <c r="C82" i="9" s="1"/>
  <c r="J72" i="9"/>
  <c r="E72" i="9"/>
  <c r="G72" i="9"/>
  <c r="M77" i="9" l="1"/>
  <c r="H82" i="9" s="1"/>
  <c r="M82" i="9" s="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63" i="9" l="1"/>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AU14" i="9"/>
  <c r="X2" i="9"/>
  <c r="AF12" i="9" s="1"/>
  <c r="AF13" i="9" s="1"/>
  <c r="P11" i="9" l="1"/>
  <c r="AF11" i="9"/>
  <c r="Q12" i="9"/>
  <c r="Q13" i="9" s="1"/>
  <c r="AG12" i="9"/>
  <c r="AG13" i="9" s="1"/>
  <c r="W11" i="9"/>
  <c r="AM11" i="9"/>
  <c r="X12" i="9"/>
  <c r="X13" i="9" s="1"/>
  <c r="AN12" i="9"/>
  <c r="AN13" i="9" s="1"/>
  <c r="X11" i="9"/>
  <c r="AN11" i="9"/>
  <c r="Y12" i="9"/>
  <c r="Y13" i="9" s="1"/>
  <c r="AO12" i="9"/>
  <c r="AO13" i="9" s="1"/>
  <c r="AE11" i="9"/>
  <c r="P12" i="9"/>
  <c r="P13" i="9" s="1"/>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8" i="9"/>
  <c r="AW28" i="9" l="1"/>
  <c r="AW50" i="9"/>
  <c r="AW34" i="9"/>
  <c r="AW57" i="9"/>
  <c r="AW41" i="9"/>
  <c r="AW60" i="9"/>
  <c r="AW44" i="9"/>
  <c r="AW59" i="9"/>
  <c r="AW43" i="9"/>
  <c r="AW62" i="9"/>
  <c r="AW46" i="9"/>
  <c r="AW53" i="9"/>
  <c r="AW37" i="9"/>
  <c r="AW56" i="9"/>
  <c r="AW40" i="9"/>
  <c r="AW55" i="9"/>
  <c r="AW39" i="9"/>
  <c r="AW58" i="9"/>
  <c r="AW42" i="9"/>
  <c r="AW49" i="9"/>
  <c r="AW33" i="9"/>
  <c r="AW52" i="9"/>
  <c r="AW36" i="9"/>
  <c r="AW51" i="9"/>
  <c r="AW20" i="9"/>
  <c r="AW54" i="9"/>
  <c r="AW38" i="9"/>
  <c r="AW61" i="9"/>
  <c r="AW45" i="9"/>
  <c r="AW48" i="9"/>
  <c r="AW32" i="9"/>
  <c r="AW63" i="9"/>
  <c r="AW47" i="9"/>
  <c r="AW31" i="9"/>
  <c r="AW19" i="9"/>
  <c r="AW25" i="9"/>
  <c r="AW17" i="9"/>
  <c r="AW29" i="9"/>
  <c r="AW21" i="9"/>
  <c r="AW16" i="9"/>
  <c r="AW30" i="9"/>
  <c r="AW24" i="9"/>
  <c r="AW14" i="9"/>
  <c r="AW26" i="9"/>
  <c r="AW15" i="9"/>
  <c r="AW27" i="9"/>
  <c r="AW23" i="9"/>
  <c r="AW22" i="9"/>
</calcChain>
</file>

<file path=xl/sharedStrings.xml><?xml version="1.0" encoding="utf-8"?>
<sst xmlns="http://schemas.openxmlformats.org/spreadsheetml/2006/main" count="308" uniqueCount="148">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</sst>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79998168889431442"/>
    <pageSetUpPr fitToPage="1"/>
  </sheetPr>
  <dimension ref="A1:BF89"/>
  <sheetViews>
    <sheetView showGridLines="0" tabSelected="1" view="pageBreakPreview" zoomScale="50" zoomScaleNormal="100" zoomScaleSheetLayoutView="5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1" t="s">
        <v>110</v>
      </c>
      <c r="AN1" s="161"/>
      <c r="AO1" s="161"/>
      <c r="AP1" s="161"/>
      <c r="AQ1" s="161"/>
      <c r="AR1" s="161"/>
      <c r="AS1" s="161"/>
      <c r="AT1" s="161"/>
      <c r="AU1" s="161"/>
      <c r="AV1" s="161"/>
      <c r="AW1" s="161"/>
      <c r="AX1" s="161"/>
      <c r="AY1" s="161"/>
      <c r="AZ1" s="161"/>
      <c r="BA1" s="161"/>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2">
        <v>6</v>
      </c>
      <c r="V2" s="162"/>
      <c r="W2" s="39" t="s">
        <v>16</v>
      </c>
      <c r="X2" s="163">
        <f>IF(U2=0,"",YEAR(DATE(2018+U2,1,1)))</f>
        <v>2024</v>
      </c>
      <c r="Y2" s="163"/>
      <c r="Z2" s="41" t="s">
        <v>20</v>
      </c>
      <c r="AA2" s="41" t="s">
        <v>21</v>
      </c>
      <c r="AB2" s="162">
        <v>4</v>
      </c>
      <c r="AC2" s="162"/>
      <c r="AD2" s="41" t="s">
        <v>22</v>
      </c>
      <c r="AE2" s="41"/>
      <c r="AF2" s="41"/>
      <c r="AG2" s="41"/>
      <c r="AH2" s="41"/>
      <c r="AI2" s="41"/>
      <c r="AJ2" s="40"/>
      <c r="AK2" s="39" t="s">
        <v>17</v>
      </c>
      <c r="AL2" s="39" t="s">
        <v>16</v>
      </c>
      <c r="AM2" s="162"/>
      <c r="AN2" s="162"/>
      <c r="AO2" s="162"/>
      <c r="AP2" s="162"/>
      <c r="AQ2" s="162"/>
      <c r="AR2" s="162"/>
      <c r="AS2" s="162"/>
      <c r="AT2" s="162"/>
      <c r="AU2" s="162"/>
      <c r="AV2" s="162"/>
      <c r="AW2" s="162"/>
      <c r="AX2" s="162"/>
      <c r="AY2" s="162"/>
      <c r="AZ2" s="162"/>
      <c r="BA2" s="162"/>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4" t="s">
        <v>99</v>
      </c>
      <c r="BA3" s="164"/>
      <c r="BB3" s="164"/>
      <c r="BC3" s="164"/>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4" t="s">
        <v>94</v>
      </c>
      <c r="BA4" s="164"/>
      <c r="BB4" s="164"/>
      <c r="BC4" s="164"/>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5">
        <v>40</v>
      </c>
      <c r="AW5" s="156"/>
      <c r="AX5" s="61" t="s">
        <v>23</v>
      </c>
      <c r="AY5" s="60"/>
      <c r="AZ5" s="155">
        <v>160</v>
      </c>
      <c r="BA5" s="156"/>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2"/>
      <c r="AT6" s="152"/>
      <c r="AU6" s="152"/>
      <c r="AV6" s="60"/>
      <c r="AW6" s="60"/>
      <c r="AX6" s="153"/>
      <c r="AY6" s="60"/>
      <c r="AZ6" s="155">
        <v>100</v>
      </c>
      <c r="BA6" s="156"/>
      <c r="BB6" s="154"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9">
        <f>DAY(EOMONTH(DATE(X2,AB2,1),0))</f>
        <v>30</v>
      </c>
      <c r="BA7" s="160"/>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178" t="s">
        <v>26</v>
      </c>
      <c r="C9" s="181" t="s">
        <v>126</v>
      </c>
      <c r="D9" s="182"/>
      <c r="E9" s="187" t="s">
        <v>127</v>
      </c>
      <c r="F9" s="182"/>
      <c r="G9" s="187" t="s">
        <v>128</v>
      </c>
      <c r="H9" s="181"/>
      <c r="I9" s="181"/>
      <c r="J9" s="181"/>
      <c r="K9" s="182"/>
      <c r="L9" s="187" t="s">
        <v>129</v>
      </c>
      <c r="M9" s="181"/>
      <c r="N9" s="181"/>
      <c r="O9" s="190"/>
      <c r="P9" s="193" t="s">
        <v>130</v>
      </c>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65" t="str">
        <f>IF(AZ3="４週","(10)1～4週目の勤務時間数合計","(11)1か月の勤務時間数合計")</f>
        <v>(10)1～4週目の勤務時間数合計</v>
      </c>
      <c r="AV9" s="166"/>
      <c r="AW9" s="165" t="s">
        <v>131</v>
      </c>
      <c r="AX9" s="166"/>
      <c r="AY9" s="173" t="s">
        <v>132</v>
      </c>
      <c r="AZ9" s="173"/>
      <c r="BA9" s="173"/>
      <c r="BB9" s="173"/>
      <c r="BC9" s="173"/>
      <c r="BD9" s="173"/>
    </row>
    <row r="10" spans="1:57" ht="20.25" customHeight="1" thickBot="1" x14ac:dyDescent="0.5">
      <c r="A10" s="71"/>
      <c r="B10" s="179"/>
      <c r="C10" s="183"/>
      <c r="D10" s="184"/>
      <c r="E10" s="188"/>
      <c r="F10" s="184"/>
      <c r="G10" s="188"/>
      <c r="H10" s="183"/>
      <c r="I10" s="183"/>
      <c r="J10" s="183"/>
      <c r="K10" s="184"/>
      <c r="L10" s="188"/>
      <c r="M10" s="183"/>
      <c r="N10" s="183"/>
      <c r="O10" s="191"/>
      <c r="P10" s="175" t="s">
        <v>10</v>
      </c>
      <c r="Q10" s="176"/>
      <c r="R10" s="176"/>
      <c r="S10" s="176"/>
      <c r="T10" s="176"/>
      <c r="U10" s="176"/>
      <c r="V10" s="177"/>
      <c r="W10" s="175" t="s">
        <v>11</v>
      </c>
      <c r="X10" s="176"/>
      <c r="Y10" s="176"/>
      <c r="Z10" s="176"/>
      <c r="AA10" s="176"/>
      <c r="AB10" s="176"/>
      <c r="AC10" s="177"/>
      <c r="AD10" s="175" t="s">
        <v>12</v>
      </c>
      <c r="AE10" s="176"/>
      <c r="AF10" s="176"/>
      <c r="AG10" s="176"/>
      <c r="AH10" s="176"/>
      <c r="AI10" s="176"/>
      <c r="AJ10" s="177"/>
      <c r="AK10" s="175" t="s">
        <v>13</v>
      </c>
      <c r="AL10" s="176"/>
      <c r="AM10" s="176"/>
      <c r="AN10" s="176"/>
      <c r="AO10" s="176"/>
      <c r="AP10" s="176"/>
      <c r="AQ10" s="177"/>
      <c r="AR10" s="175" t="s">
        <v>14</v>
      </c>
      <c r="AS10" s="176"/>
      <c r="AT10" s="177"/>
      <c r="AU10" s="167"/>
      <c r="AV10" s="168"/>
      <c r="AW10" s="167"/>
      <c r="AX10" s="168"/>
      <c r="AY10" s="173"/>
      <c r="AZ10" s="173"/>
      <c r="BA10" s="173"/>
      <c r="BB10" s="173"/>
      <c r="BC10" s="173"/>
      <c r="BD10" s="173"/>
    </row>
    <row r="11" spans="1:57" ht="20.25" customHeight="1" thickBot="1" x14ac:dyDescent="0.5">
      <c r="A11" s="71"/>
      <c r="B11" s="179"/>
      <c r="C11" s="183"/>
      <c r="D11" s="184"/>
      <c r="E11" s="188"/>
      <c r="F11" s="184"/>
      <c r="G11" s="188"/>
      <c r="H11" s="183"/>
      <c r="I11" s="183"/>
      <c r="J11" s="183"/>
      <c r="K11" s="184"/>
      <c r="L11" s="188"/>
      <c r="M11" s="183"/>
      <c r="N11" s="183"/>
      <c r="O11" s="191"/>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67"/>
      <c r="AV11" s="168"/>
      <c r="AW11" s="167"/>
      <c r="AX11" s="168"/>
      <c r="AY11" s="173"/>
      <c r="AZ11" s="173"/>
      <c r="BA11" s="173"/>
      <c r="BB11" s="173"/>
      <c r="BC11" s="173"/>
      <c r="BD11" s="173"/>
    </row>
    <row r="12" spans="1:57" ht="20.25" hidden="1" customHeight="1" thickBot="1" x14ac:dyDescent="0.5">
      <c r="A12" s="71"/>
      <c r="B12" s="179"/>
      <c r="C12" s="183"/>
      <c r="D12" s="184"/>
      <c r="E12" s="188"/>
      <c r="F12" s="184"/>
      <c r="G12" s="188"/>
      <c r="H12" s="183"/>
      <c r="I12" s="183"/>
      <c r="J12" s="183"/>
      <c r="K12" s="184"/>
      <c r="L12" s="188"/>
      <c r="M12" s="183"/>
      <c r="N12" s="183"/>
      <c r="O12" s="191"/>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0</v>
      </c>
      <c r="AS12" s="88">
        <f>IF(AS11=30,WEEKDAY(DATE($X$2,$AB$2,30)),0)</f>
        <v>0</v>
      </c>
      <c r="AT12" s="89">
        <f>IF(AT11=31,WEEKDAY(DATE($X$2,$AB$2,31)),0)</f>
        <v>0</v>
      </c>
      <c r="AU12" s="169"/>
      <c r="AV12" s="170"/>
      <c r="AW12" s="169"/>
      <c r="AX12" s="170"/>
      <c r="AY12" s="174"/>
      <c r="AZ12" s="174"/>
      <c r="BA12" s="174"/>
      <c r="BB12" s="174"/>
      <c r="BC12" s="174"/>
      <c r="BD12" s="174"/>
    </row>
    <row r="13" spans="1:57" ht="20.25" customHeight="1" thickBot="1" x14ac:dyDescent="0.5">
      <c r="A13" s="71"/>
      <c r="B13" s="180"/>
      <c r="C13" s="185"/>
      <c r="D13" s="186"/>
      <c r="E13" s="189"/>
      <c r="F13" s="186"/>
      <c r="G13" s="189"/>
      <c r="H13" s="185"/>
      <c r="I13" s="185"/>
      <c r="J13" s="185"/>
      <c r="K13" s="186"/>
      <c r="L13" s="189"/>
      <c r="M13" s="185"/>
      <c r="N13" s="185"/>
      <c r="O13" s="192"/>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1"/>
      <c r="AV13" s="172"/>
      <c r="AW13" s="171"/>
      <c r="AX13" s="172"/>
      <c r="AY13" s="173"/>
      <c r="AZ13" s="173"/>
      <c r="BA13" s="173"/>
      <c r="BB13" s="173"/>
      <c r="BC13" s="173"/>
      <c r="BD13" s="173"/>
    </row>
    <row r="14" spans="1:57" ht="39.9" customHeight="1" x14ac:dyDescent="0.45">
      <c r="A14" s="71"/>
      <c r="B14" s="107">
        <v>1</v>
      </c>
      <c r="C14" s="215"/>
      <c r="D14" s="216"/>
      <c r="E14" s="217"/>
      <c r="F14" s="218"/>
      <c r="G14" s="219"/>
      <c r="H14" s="220"/>
      <c r="I14" s="220"/>
      <c r="J14" s="220"/>
      <c r="K14" s="221"/>
      <c r="L14" s="222"/>
      <c r="M14" s="223"/>
      <c r="N14" s="223"/>
      <c r="O14" s="224"/>
      <c r="P14" s="128"/>
      <c r="Q14" s="129"/>
      <c r="R14" s="129"/>
      <c r="S14" s="129"/>
      <c r="T14" s="129"/>
      <c r="U14" s="129"/>
      <c r="V14" s="130"/>
      <c r="W14" s="128"/>
      <c r="X14" s="129"/>
      <c r="Y14" s="129"/>
      <c r="Z14" s="129"/>
      <c r="AA14" s="129"/>
      <c r="AB14" s="129"/>
      <c r="AC14" s="130"/>
      <c r="AD14" s="128"/>
      <c r="AE14" s="129"/>
      <c r="AF14" s="129"/>
      <c r="AG14" s="129"/>
      <c r="AH14" s="129"/>
      <c r="AI14" s="129"/>
      <c r="AJ14" s="130"/>
      <c r="AK14" s="128"/>
      <c r="AL14" s="129"/>
      <c r="AM14" s="129"/>
      <c r="AN14" s="129"/>
      <c r="AO14" s="129"/>
      <c r="AP14" s="129"/>
      <c r="AQ14" s="130"/>
      <c r="AR14" s="128"/>
      <c r="AS14" s="129"/>
      <c r="AT14" s="130"/>
      <c r="AU14" s="225">
        <f>IF($AZ$3="４週",SUM(P14:AQ14),IF($AZ$3="暦月",SUM(P14:AT14),""))</f>
        <v>0</v>
      </c>
      <c r="AV14" s="226"/>
      <c r="AW14" s="227">
        <f t="shared" ref="AW14:AW45" si="1">IF($AZ$3="４週",AU14/4,IF($AZ$3="暦月",AU14/($AZ$7/7),""))</f>
        <v>0</v>
      </c>
      <c r="AX14" s="228"/>
      <c r="AY14" s="195"/>
      <c r="AZ14" s="196"/>
      <c r="BA14" s="196"/>
      <c r="BB14" s="196"/>
      <c r="BC14" s="196"/>
      <c r="BD14" s="197"/>
    </row>
    <row r="15" spans="1:57" ht="39.9" customHeight="1" x14ac:dyDescent="0.45">
      <c r="A15" s="71"/>
      <c r="B15" s="85">
        <f t="shared" ref="B15:B30" si="2">B14+1</f>
        <v>2</v>
      </c>
      <c r="C15" s="198"/>
      <c r="D15" s="199"/>
      <c r="E15" s="200"/>
      <c r="F15" s="201"/>
      <c r="G15" s="202"/>
      <c r="H15" s="203"/>
      <c r="I15" s="203"/>
      <c r="J15" s="203"/>
      <c r="K15" s="204"/>
      <c r="L15" s="205"/>
      <c r="M15" s="206"/>
      <c r="N15" s="206"/>
      <c r="O15" s="207"/>
      <c r="P15" s="131"/>
      <c r="Q15" s="132"/>
      <c r="R15" s="132"/>
      <c r="S15" s="132"/>
      <c r="T15" s="132"/>
      <c r="U15" s="132"/>
      <c r="V15" s="133"/>
      <c r="W15" s="131"/>
      <c r="X15" s="132"/>
      <c r="Y15" s="132"/>
      <c r="Z15" s="132"/>
      <c r="AA15" s="132"/>
      <c r="AB15" s="132"/>
      <c r="AC15" s="133"/>
      <c r="AD15" s="131"/>
      <c r="AE15" s="132"/>
      <c r="AF15" s="132"/>
      <c r="AG15" s="132"/>
      <c r="AH15" s="132"/>
      <c r="AI15" s="132"/>
      <c r="AJ15" s="133"/>
      <c r="AK15" s="131"/>
      <c r="AL15" s="132"/>
      <c r="AM15" s="132"/>
      <c r="AN15" s="132"/>
      <c r="AO15" s="132"/>
      <c r="AP15" s="132"/>
      <c r="AQ15" s="133"/>
      <c r="AR15" s="131"/>
      <c r="AS15" s="132"/>
      <c r="AT15" s="133"/>
      <c r="AU15" s="208">
        <f>IF($AZ$3="４週",SUM(P15:AQ15),IF($AZ$3="暦月",SUM(P15:AT15),""))</f>
        <v>0</v>
      </c>
      <c r="AV15" s="209"/>
      <c r="AW15" s="210">
        <f t="shared" si="1"/>
        <v>0</v>
      </c>
      <c r="AX15" s="211"/>
      <c r="AY15" s="212"/>
      <c r="AZ15" s="213"/>
      <c r="BA15" s="213"/>
      <c r="BB15" s="213"/>
      <c r="BC15" s="213"/>
      <c r="BD15" s="214"/>
    </row>
    <row r="16" spans="1:57" ht="39.9" customHeight="1" x14ac:dyDescent="0.45">
      <c r="A16" s="71"/>
      <c r="B16" s="85">
        <f t="shared" si="2"/>
        <v>3</v>
      </c>
      <c r="C16" s="198"/>
      <c r="D16" s="199"/>
      <c r="E16" s="200"/>
      <c r="F16" s="201"/>
      <c r="G16" s="202"/>
      <c r="H16" s="203"/>
      <c r="I16" s="203"/>
      <c r="J16" s="203"/>
      <c r="K16" s="204"/>
      <c r="L16" s="205"/>
      <c r="M16" s="206"/>
      <c r="N16" s="206"/>
      <c r="O16" s="207"/>
      <c r="P16" s="131"/>
      <c r="Q16" s="132"/>
      <c r="R16" s="132"/>
      <c r="S16" s="132"/>
      <c r="T16" s="132"/>
      <c r="U16" s="132"/>
      <c r="V16" s="133"/>
      <c r="W16" s="131"/>
      <c r="X16" s="132"/>
      <c r="Y16" s="132"/>
      <c r="Z16" s="132"/>
      <c r="AA16" s="132"/>
      <c r="AB16" s="132"/>
      <c r="AC16" s="133"/>
      <c r="AD16" s="131"/>
      <c r="AE16" s="132"/>
      <c r="AF16" s="132"/>
      <c r="AG16" s="132"/>
      <c r="AH16" s="132"/>
      <c r="AI16" s="132"/>
      <c r="AJ16" s="133"/>
      <c r="AK16" s="131"/>
      <c r="AL16" s="132"/>
      <c r="AM16" s="132"/>
      <c r="AN16" s="132"/>
      <c r="AO16" s="132"/>
      <c r="AP16" s="132"/>
      <c r="AQ16" s="133"/>
      <c r="AR16" s="131"/>
      <c r="AS16" s="132"/>
      <c r="AT16" s="133"/>
      <c r="AU16" s="208">
        <f>IF($AZ$3="４週",SUM(P16:AQ16),IF($AZ$3="暦月",SUM(P16:AT16),""))</f>
        <v>0</v>
      </c>
      <c r="AV16" s="209"/>
      <c r="AW16" s="210">
        <f t="shared" si="1"/>
        <v>0</v>
      </c>
      <c r="AX16" s="211"/>
      <c r="AY16" s="212"/>
      <c r="AZ16" s="213"/>
      <c r="BA16" s="213"/>
      <c r="BB16" s="213"/>
      <c r="BC16" s="213"/>
      <c r="BD16" s="214"/>
    </row>
    <row r="17" spans="1:56" ht="39.9" customHeight="1" x14ac:dyDescent="0.45">
      <c r="A17" s="71"/>
      <c r="B17" s="85">
        <f t="shared" si="2"/>
        <v>4</v>
      </c>
      <c r="C17" s="198"/>
      <c r="D17" s="199"/>
      <c r="E17" s="200"/>
      <c r="F17" s="201"/>
      <c r="G17" s="202"/>
      <c r="H17" s="203"/>
      <c r="I17" s="203"/>
      <c r="J17" s="203"/>
      <c r="K17" s="204"/>
      <c r="L17" s="205"/>
      <c r="M17" s="206"/>
      <c r="N17" s="206"/>
      <c r="O17" s="207"/>
      <c r="P17" s="131"/>
      <c r="Q17" s="132"/>
      <c r="R17" s="132"/>
      <c r="S17" s="132"/>
      <c r="T17" s="132"/>
      <c r="U17" s="132"/>
      <c r="V17" s="133"/>
      <c r="W17" s="131"/>
      <c r="X17" s="132"/>
      <c r="Y17" s="132"/>
      <c r="Z17" s="132"/>
      <c r="AA17" s="132"/>
      <c r="AB17" s="132"/>
      <c r="AC17" s="133"/>
      <c r="AD17" s="131"/>
      <c r="AE17" s="132"/>
      <c r="AF17" s="132"/>
      <c r="AG17" s="132"/>
      <c r="AH17" s="132"/>
      <c r="AI17" s="132"/>
      <c r="AJ17" s="133"/>
      <c r="AK17" s="131"/>
      <c r="AL17" s="132"/>
      <c r="AM17" s="132"/>
      <c r="AN17" s="132"/>
      <c r="AO17" s="132"/>
      <c r="AP17" s="132"/>
      <c r="AQ17" s="133"/>
      <c r="AR17" s="131"/>
      <c r="AS17" s="132"/>
      <c r="AT17" s="133"/>
      <c r="AU17" s="208">
        <f>IF($AZ$3="４週",SUM(P17:AQ17),IF($AZ$3="暦月",SUM(P17:AT17),""))</f>
        <v>0</v>
      </c>
      <c r="AV17" s="209"/>
      <c r="AW17" s="210">
        <f t="shared" si="1"/>
        <v>0</v>
      </c>
      <c r="AX17" s="211"/>
      <c r="AY17" s="212"/>
      <c r="AZ17" s="213"/>
      <c r="BA17" s="213"/>
      <c r="BB17" s="213"/>
      <c r="BC17" s="213"/>
      <c r="BD17" s="214"/>
    </row>
    <row r="18" spans="1:56" ht="39.9" customHeight="1" x14ac:dyDescent="0.45">
      <c r="A18" s="71"/>
      <c r="B18" s="85">
        <f t="shared" si="2"/>
        <v>5</v>
      </c>
      <c r="C18" s="198"/>
      <c r="D18" s="199"/>
      <c r="E18" s="200"/>
      <c r="F18" s="201"/>
      <c r="G18" s="202"/>
      <c r="H18" s="203"/>
      <c r="I18" s="203"/>
      <c r="J18" s="203"/>
      <c r="K18" s="204"/>
      <c r="L18" s="205"/>
      <c r="M18" s="206"/>
      <c r="N18" s="206"/>
      <c r="O18" s="207"/>
      <c r="P18" s="131"/>
      <c r="Q18" s="132"/>
      <c r="R18" s="132"/>
      <c r="S18" s="132"/>
      <c r="T18" s="132"/>
      <c r="U18" s="132"/>
      <c r="V18" s="133"/>
      <c r="W18" s="131"/>
      <c r="X18" s="132"/>
      <c r="Y18" s="132"/>
      <c r="Z18" s="132"/>
      <c r="AA18" s="132"/>
      <c r="AB18" s="132"/>
      <c r="AC18" s="133"/>
      <c r="AD18" s="131"/>
      <c r="AE18" s="132"/>
      <c r="AF18" s="132"/>
      <c r="AG18" s="132"/>
      <c r="AH18" s="132"/>
      <c r="AI18" s="132"/>
      <c r="AJ18" s="133"/>
      <c r="AK18" s="131"/>
      <c r="AL18" s="132"/>
      <c r="AM18" s="132"/>
      <c r="AN18" s="132"/>
      <c r="AO18" s="132"/>
      <c r="AP18" s="132"/>
      <c r="AQ18" s="133"/>
      <c r="AR18" s="131"/>
      <c r="AS18" s="132"/>
      <c r="AT18" s="133"/>
      <c r="AU18" s="208">
        <f t="shared" ref="AU18:AU30" si="3">IF($AZ$3="４週",SUM(P18:AQ18),IF($AZ$3="暦月",SUM(P18:AT18),""))</f>
        <v>0</v>
      </c>
      <c r="AV18" s="209"/>
      <c r="AW18" s="210">
        <f t="shared" si="1"/>
        <v>0</v>
      </c>
      <c r="AX18" s="211"/>
      <c r="AY18" s="212"/>
      <c r="AZ18" s="213"/>
      <c r="BA18" s="213"/>
      <c r="BB18" s="213"/>
      <c r="BC18" s="213"/>
      <c r="BD18" s="214"/>
    </row>
    <row r="19" spans="1:56" ht="39.9" customHeight="1" x14ac:dyDescent="0.45">
      <c r="A19" s="71"/>
      <c r="B19" s="85">
        <f t="shared" si="2"/>
        <v>6</v>
      </c>
      <c r="C19" s="198"/>
      <c r="D19" s="199"/>
      <c r="E19" s="200"/>
      <c r="F19" s="201"/>
      <c r="G19" s="202"/>
      <c r="H19" s="203"/>
      <c r="I19" s="203"/>
      <c r="J19" s="203"/>
      <c r="K19" s="204"/>
      <c r="L19" s="205"/>
      <c r="M19" s="206"/>
      <c r="N19" s="206"/>
      <c r="O19" s="207"/>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08">
        <f t="shared" si="3"/>
        <v>0</v>
      </c>
      <c r="AV19" s="209"/>
      <c r="AW19" s="210">
        <f t="shared" si="1"/>
        <v>0</v>
      </c>
      <c r="AX19" s="211"/>
      <c r="AY19" s="212"/>
      <c r="AZ19" s="213"/>
      <c r="BA19" s="213"/>
      <c r="BB19" s="213"/>
      <c r="BC19" s="213"/>
      <c r="BD19" s="214"/>
    </row>
    <row r="20" spans="1:56" ht="39.9" customHeight="1" x14ac:dyDescent="0.45">
      <c r="A20" s="71"/>
      <c r="B20" s="85">
        <f t="shared" si="2"/>
        <v>7</v>
      </c>
      <c r="C20" s="198"/>
      <c r="D20" s="199"/>
      <c r="E20" s="200"/>
      <c r="F20" s="201"/>
      <c r="G20" s="202"/>
      <c r="H20" s="203"/>
      <c r="I20" s="203"/>
      <c r="J20" s="203"/>
      <c r="K20" s="204"/>
      <c r="L20" s="205"/>
      <c r="M20" s="206"/>
      <c r="N20" s="206"/>
      <c r="O20" s="207"/>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08">
        <f>IF($AZ$3="４週",SUM(P20:AQ20),IF($AZ$3="暦月",SUM(P20:AT20),""))</f>
        <v>0</v>
      </c>
      <c r="AV20" s="209"/>
      <c r="AW20" s="210">
        <f t="shared" si="1"/>
        <v>0</v>
      </c>
      <c r="AX20" s="211"/>
      <c r="AY20" s="212"/>
      <c r="AZ20" s="213"/>
      <c r="BA20" s="213"/>
      <c r="BB20" s="213"/>
      <c r="BC20" s="213"/>
      <c r="BD20" s="214"/>
    </row>
    <row r="21" spans="1:56" ht="39.9" customHeight="1" x14ac:dyDescent="0.45">
      <c r="A21" s="71"/>
      <c r="B21" s="85">
        <f t="shared" si="2"/>
        <v>8</v>
      </c>
      <c r="C21" s="198"/>
      <c r="D21" s="199"/>
      <c r="E21" s="200"/>
      <c r="F21" s="201"/>
      <c r="G21" s="202"/>
      <c r="H21" s="203"/>
      <c r="I21" s="203"/>
      <c r="J21" s="203"/>
      <c r="K21" s="204"/>
      <c r="L21" s="205"/>
      <c r="M21" s="206"/>
      <c r="N21" s="206"/>
      <c r="O21" s="207"/>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08">
        <f t="shared" si="3"/>
        <v>0</v>
      </c>
      <c r="AV21" s="209"/>
      <c r="AW21" s="210">
        <f t="shared" si="1"/>
        <v>0</v>
      </c>
      <c r="AX21" s="211"/>
      <c r="AY21" s="212"/>
      <c r="AZ21" s="213"/>
      <c r="BA21" s="213"/>
      <c r="BB21" s="213"/>
      <c r="BC21" s="213"/>
      <c r="BD21" s="214"/>
    </row>
    <row r="22" spans="1:56" ht="39.9" customHeight="1" x14ac:dyDescent="0.45">
      <c r="A22" s="71"/>
      <c r="B22" s="85">
        <f t="shared" si="2"/>
        <v>9</v>
      </c>
      <c r="C22" s="198"/>
      <c r="D22" s="199"/>
      <c r="E22" s="200"/>
      <c r="F22" s="201"/>
      <c r="G22" s="202"/>
      <c r="H22" s="203"/>
      <c r="I22" s="203"/>
      <c r="J22" s="203"/>
      <c r="K22" s="204"/>
      <c r="L22" s="205"/>
      <c r="M22" s="206"/>
      <c r="N22" s="206"/>
      <c r="O22" s="207"/>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08">
        <f t="shared" si="3"/>
        <v>0</v>
      </c>
      <c r="AV22" s="209"/>
      <c r="AW22" s="210">
        <f t="shared" si="1"/>
        <v>0</v>
      </c>
      <c r="AX22" s="211"/>
      <c r="AY22" s="212"/>
      <c r="AZ22" s="213"/>
      <c r="BA22" s="213"/>
      <c r="BB22" s="213"/>
      <c r="BC22" s="213"/>
      <c r="BD22" s="214"/>
    </row>
    <row r="23" spans="1:56" ht="39.9" customHeight="1" x14ac:dyDescent="0.45">
      <c r="A23" s="71"/>
      <c r="B23" s="85">
        <f t="shared" si="2"/>
        <v>10</v>
      </c>
      <c r="C23" s="198"/>
      <c r="D23" s="199"/>
      <c r="E23" s="200"/>
      <c r="F23" s="201"/>
      <c r="G23" s="202"/>
      <c r="H23" s="203"/>
      <c r="I23" s="203"/>
      <c r="J23" s="203"/>
      <c r="K23" s="204"/>
      <c r="L23" s="205"/>
      <c r="M23" s="206"/>
      <c r="N23" s="206"/>
      <c r="O23" s="207"/>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08">
        <f t="shared" si="3"/>
        <v>0</v>
      </c>
      <c r="AV23" s="209"/>
      <c r="AW23" s="210">
        <f t="shared" si="1"/>
        <v>0</v>
      </c>
      <c r="AX23" s="211"/>
      <c r="AY23" s="212"/>
      <c r="AZ23" s="213"/>
      <c r="BA23" s="213"/>
      <c r="BB23" s="213"/>
      <c r="BC23" s="213"/>
      <c r="BD23" s="214"/>
    </row>
    <row r="24" spans="1:56" ht="39.9" customHeight="1" x14ac:dyDescent="0.45">
      <c r="A24" s="71"/>
      <c r="B24" s="85">
        <f t="shared" si="2"/>
        <v>11</v>
      </c>
      <c r="C24" s="198"/>
      <c r="D24" s="199"/>
      <c r="E24" s="200"/>
      <c r="F24" s="201"/>
      <c r="G24" s="202"/>
      <c r="H24" s="203"/>
      <c r="I24" s="203"/>
      <c r="J24" s="203"/>
      <c r="K24" s="204"/>
      <c r="L24" s="205"/>
      <c r="M24" s="206"/>
      <c r="N24" s="206"/>
      <c r="O24" s="207"/>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08">
        <f t="shared" si="3"/>
        <v>0</v>
      </c>
      <c r="AV24" s="209"/>
      <c r="AW24" s="210">
        <f t="shared" si="1"/>
        <v>0</v>
      </c>
      <c r="AX24" s="211"/>
      <c r="AY24" s="212"/>
      <c r="AZ24" s="213"/>
      <c r="BA24" s="213"/>
      <c r="BB24" s="213"/>
      <c r="BC24" s="213"/>
      <c r="BD24" s="214"/>
    </row>
    <row r="25" spans="1:56" ht="39.9" customHeight="1" x14ac:dyDescent="0.45">
      <c r="A25" s="71"/>
      <c r="B25" s="85">
        <f t="shared" si="2"/>
        <v>12</v>
      </c>
      <c r="C25" s="198"/>
      <c r="D25" s="199"/>
      <c r="E25" s="200"/>
      <c r="F25" s="201"/>
      <c r="G25" s="202"/>
      <c r="H25" s="203"/>
      <c r="I25" s="203"/>
      <c r="J25" s="203"/>
      <c r="K25" s="204"/>
      <c r="L25" s="205"/>
      <c r="M25" s="206"/>
      <c r="N25" s="206"/>
      <c r="O25" s="207"/>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08">
        <f t="shared" si="3"/>
        <v>0</v>
      </c>
      <c r="AV25" s="209"/>
      <c r="AW25" s="210">
        <f t="shared" si="1"/>
        <v>0</v>
      </c>
      <c r="AX25" s="211"/>
      <c r="AY25" s="212"/>
      <c r="AZ25" s="213"/>
      <c r="BA25" s="213"/>
      <c r="BB25" s="213"/>
      <c r="BC25" s="213"/>
      <c r="BD25" s="214"/>
    </row>
    <row r="26" spans="1:56" ht="39.9" customHeight="1" x14ac:dyDescent="0.45">
      <c r="A26" s="71"/>
      <c r="B26" s="85">
        <f t="shared" si="2"/>
        <v>13</v>
      </c>
      <c r="C26" s="198"/>
      <c r="D26" s="199"/>
      <c r="E26" s="200"/>
      <c r="F26" s="201"/>
      <c r="G26" s="202"/>
      <c r="H26" s="203"/>
      <c r="I26" s="203"/>
      <c r="J26" s="203"/>
      <c r="K26" s="204"/>
      <c r="L26" s="205"/>
      <c r="M26" s="206"/>
      <c r="N26" s="206"/>
      <c r="O26" s="207"/>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08">
        <f t="shared" si="3"/>
        <v>0</v>
      </c>
      <c r="AV26" s="209"/>
      <c r="AW26" s="210">
        <f t="shared" si="1"/>
        <v>0</v>
      </c>
      <c r="AX26" s="211"/>
      <c r="AY26" s="212"/>
      <c r="AZ26" s="213"/>
      <c r="BA26" s="213"/>
      <c r="BB26" s="213"/>
      <c r="BC26" s="213"/>
      <c r="BD26" s="214"/>
    </row>
    <row r="27" spans="1:56" ht="39.9" customHeight="1" x14ac:dyDescent="0.45">
      <c r="A27" s="71"/>
      <c r="B27" s="85">
        <f t="shared" si="2"/>
        <v>14</v>
      </c>
      <c r="C27" s="198"/>
      <c r="D27" s="199"/>
      <c r="E27" s="200"/>
      <c r="F27" s="201"/>
      <c r="G27" s="202"/>
      <c r="H27" s="203"/>
      <c r="I27" s="203"/>
      <c r="J27" s="203"/>
      <c r="K27" s="204"/>
      <c r="L27" s="205"/>
      <c r="M27" s="206"/>
      <c r="N27" s="206"/>
      <c r="O27" s="207"/>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08">
        <f t="shared" si="3"/>
        <v>0</v>
      </c>
      <c r="AV27" s="209"/>
      <c r="AW27" s="210">
        <f t="shared" si="1"/>
        <v>0</v>
      </c>
      <c r="AX27" s="211"/>
      <c r="AY27" s="212"/>
      <c r="AZ27" s="213"/>
      <c r="BA27" s="213"/>
      <c r="BB27" s="213"/>
      <c r="BC27" s="213"/>
      <c r="BD27" s="214"/>
    </row>
    <row r="28" spans="1:56" ht="39.9" customHeight="1" x14ac:dyDescent="0.45">
      <c r="A28" s="71"/>
      <c r="B28" s="85">
        <f t="shared" si="2"/>
        <v>15</v>
      </c>
      <c r="C28" s="198"/>
      <c r="D28" s="199"/>
      <c r="E28" s="200"/>
      <c r="F28" s="201"/>
      <c r="G28" s="202"/>
      <c r="H28" s="203"/>
      <c r="I28" s="203"/>
      <c r="J28" s="203"/>
      <c r="K28" s="204"/>
      <c r="L28" s="205"/>
      <c r="M28" s="206"/>
      <c r="N28" s="206"/>
      <c r="O28" s="207"/>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08">
        <f t="shared" si="3"/>
        <v>0</v>
      </c>
      <c r="AV28" s="209"/>
      <c r="AW28" s="210">
        <f t="shared" si="1"/>
        <v>0</v>
      </c>
      <c r="AX28" s="211"/>
      <c r="AY28" s="212"/>
      <c r="AZ28" s="213"/>
      <c r="BA28" s="213"/>
      <c r="BB28" s="213"/>
      <c r="BC28" s="213"/>
      <c r="BD28" s="214"/>
    </row>
    <row r="29" spans="1:56" ht="39.9" customHeight="1" x14ac:dyDescent="0.45">
      <c r="A29" s="71"/>
      <c r="B29" s="85">
        <f t="shared" si="2"/>
        <v>16</v>
      </c>
      <c r="C29" s="198"/>
      <c r="D29" s="199"/>
      <c r="E29" s="200"/>
      <c r="F29" s="201"/>
      <c r="G29" s="202"/>
      <c r="H29" s="203"/>
      <c r="I29" s="203"/>
      <c r="J29" s="203"/>
      <c r="K29" s="204"/>
      <c r="L29" s="205"/>
      <c r="M29" s="206"/>
      <c r="N29" s="206"/>
      <c r="O29" s="207"/>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08">
        <f t="shared" si="3"/>
        <v>0</v>
      </c>
      <c r="AV29" s="209"/>
      <c r="AW29" s="210">
        <f t="shared" si="1"/>
        <v>0</v>
      </c>
      <c r="AX29" s="211"/>
      <c r="AY29" s="212"/>
      <c r="AZ29" s="213"/>
      <c r="BA29" s="213"/>
      <c r="BB29" s="213"/>
      <c r="BC29" s="213"/>
      <c r="BD29" s="214"/>
    </row>
    <row r="30" spans="1:56" ht="39.9" customHeight="1" x14ac:dyDescent="0.45">
      <c r="A30" s="71"/>
      <c r="B30" s="85">
        <f t="shared" si="2"/>
        <v>17</v>
      </c>
      <c r="C30" s="198"/>
      <c r="D30" s="199"/>
      <c r="E30" s="200"/>
      <c r="F30" s="201"/>
      <c r="G30" s="202"/>
      <c r="H30" s="203"/>
      <c r="I30" s="203"/>
      <c r="J30" s="203"/>
      <c r="K30" s="204"/>
      <c r="L30" s="205"/>
      <c r="M30" s="206"/>
      <c r="N30" s="206"/>
      <c r="O30" s="207"/>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08">
        <f t="shared" si="3"/>
        <v>0</v>
      </c>
      <c r="AV30" s="209"/>
      <c r="AW30" s="210">
        <f t="shared" si="1"/>
        <v>0</v>
      </c>
      <c r="AX30" s="211"/>
      <c r="AY30" s="212"/>
      <c r="AZ30" s="213"/>
      <c r="BA30" s="213"/>
      <c r="BB30" s="213"/>
      <c r="BC30" s="213"/>
      <c r="BD30" s="214"/>
    </row>
    <row r="31" spans="1:56" ht="39.9" customHeight="1" x14ac:dyDescent="0.45">
      <c r="A31" s="71"/>
      <c r="B31" s="85">
        <f t="shared" ref="B31:B63" si="4">B30+1</f>
        <v>18</v>
      </c>
      <c r="C31" s="198"/>
      <c r="D31" s="199"/>
      <c r="E31" s="200"/>
      <c r="F31" s="201"/>
      <c r="G31" s="202"/>
      <c r="H31" s="203"/>
      <c r="I31" s="203"/>
      <c r="J31" s="203"/>
      <c r="K31" s="204"/>
      <c r="L31" s="205"/>
      <c r="M31" s="206"/>
      <c r="N31" s="206"/>
      <c r="O31" s="207"/>
      <c r="P31" s="131"/>
      <c r="Q31" s="132"/>
      <c r="R31" s="132"/>
      <c r="S31" s="132"/>
      <c r="T31" s="132"/>
      <c r="U31" s="132"/>
      <c r="V31" s="133"/>
      <c r="W31" s="131"/>
      <c r="X31" s="132"/>
      <c r="Y31" s="132"/>
      <c r="Z31" s="132"/>
      <c r="AA31" s="132"/>
      <c r="AB31" s="132"/>
      <c r="AC31" s="133"/>
      <c r="AD31" s="131"/>
      <c r="AE31" s="132"/>
      <c r="AF31" s="132"/>
      <c r="AG31" s="132"/>
      <c r="AH31" s="132"/>
      <c r="AI31" s="132"/>
      <c r="AJ31" s="133"/>
      <c r="AK31" s="131"/>
      <c r="AL31" s="132"/>
      <c r="AM31" s="132"/>
      <c r="AN31" s="132"/>
      <c r="AO31" s="132"/>
      <c r="AP31" s="132"/>
      <c r="AQ31" s="133"/>
      <c r="AR31" s="131"/>
      <c r="AS31" s="132"/>
      <c r="AT31" s="133"/>
      <c r="AU31" s="208">
        <f t="shared" ref="AU31" si="5">IF($AZ$3="４週",SUM(P31:AQ31),IF($AZ$3="暦月",SUM(P31:AT31),""))</f>
        <v>0</v>
      </c>
      <c r="AV31" s="209"/>
      <c r="AW31" s="210">
        <f t="shared" si="1"/>
        <v>0</v>
      </c>
      <c r="AX31" s="211"/>
      <c r="AY31" s="212"/>
      <c r="AZ31" s="213"/>
      <c r="BA31" s="213"/>
      <c r="BB31" s="213"/>
      <c r="BC31" s="213"/>
      <c r="BD31" s="214"/>
    </row>
    <row r="32" spans="1:56" ht="39.9" customHeight="1" x14ac:dyDescent="0.45">
      <c r="A32" s="71"/>
      <c r="B32" s="85">
        <f t="shared" si="4"/>
        <v>19</v>
      </c>
      <c r="C32" s="198"/>
      <c r="D32" s="199"/>
      <c r="E32" s="200"/>
      <c r="F32" s="201"/>
      <c r="G32" s="202"/>
      <c r="H32" s="203"/>
      <c r="I32" s="203"/>
      <c r="J32" s="203"/>
      <c r="K32" s="204"/>
      <c r="L32" s="205"/>
      <c r="M32" s="206"/>
      <c r="N32" s="206"/>
      <c r="O32" s="207"/>
      <c r="P32" s="131"/>
      <c r="Q32" s="132"/>
      <c r="R32" s="132"/>
      <c r="S32" s="132"/>
      <c r="T32" s="132"/>
      <c r="U32" s="132"/>
      <c r="V32" s="133"/>
      <c r="W32" s="131"/>
      <c r="X32" s="132"/>
      <c r="Y32" s="132"/>
      <c r="Z32" s="132"/>
      <c r="AA32" s="132"/>
      <c r="AB32" s="132"/>
      <c r="AC32" s="133"/>
      <c r="AD32" s="131"/>
      <c r="AE32" s="132"/>
      <c r="AF32" s="132"/>
      <c r="AG32" s="132"/>
      <c r="AH32" s="132"/>
      <c r="AI32" s="132"/>
      <c r="AJ32" s="133"/>
      <c r="AK32" s="131"/>
      <c r="AL32" s="132"/>
      <c r="AM32" s="132"/>
      <c r="AN32" s="132"/>
      <c r="AO32" s="132"/>
      <c r="AP32" s="132"/>
      <c r="AQ32" s="133"/>
      <c r="AR32" s="131"/>
      <c r="AS32" s="132"/>
      <c r="AT32" s="133"/>
      <c r="AU32" s="208">
        <f t="shared" ref="AU32:AU63" si="6">IF($AZ$3="４週",SUM(P32:AQ32),IF($AZ$3="暦月",SUM(P32:AT32),""))</f>
        <v>0</v>
      </c>
      <c r="AV32" s="209"/>
      <c r="AW32" s="210">
        <f t="shared" si="1"/>
        <v>0</v>
      </c>
      <c r="AX32" s="211"/>
      <c r="AY32" s="212"/>
      <c r="AZ32" s="213"/>
      <c r="BA32" s="213"/>
      <c r="BB32" s="213"/>
      <c r="BC32" s="213"/>
      <c r="BD32" s="214"/>
    </row>
    <row r="33" spans="1:56" ht="39.9" customHeight="1" x14ac:dyDescent="0.45">
      <c r="A33" s="71"/>
      <c r="B33" s="85">
        <f t="shared" si="4"/>
        <v>20</v>
      </c>
      <c r="C33" s="198"/>
      <c r="D33" s="199"/>
      <c r="E33" s="200"/>
      <c r="F33" s="201"/>
      <c r="G33" s="202"/>
      <c r="H33" s="203"/>
      <c r="I33" s="203"/>
      <c r="J33" s="203"/>
      <c r="K33" s="204"/>
      <c r="L33" s="205"/>
      <c r="M33" s="206"/>
      <c r="N33" s="206"/>
      <c r="O33" s="207"/>
      <c r="P33" s="131"/>
      <c r="Q33" s="132"/>
      <c r="R33" s="132"/>
      <c r="S33" s="132"/>
      <c r="T33" s="132"/>
      <c r="U33" s="132"/>
      <c r="V33" s="133"/>
      <c r="W33" s="131"/>
      <c r="X33" s="132"/>
      <c r="Y33" s="132"/>
      <c r="Z33" s="132"/>
      <c r="AA33" s="132"/>
      <c r="AB33" s="132"/>
      <c r="AC33" s="133"/>
      <c r="AD33" s="131"/>
      <c r="AE33" s="132"/>
      <c r="AF33" s="132"/>
      <c r="AG33" s="132"/>
      <c r="AH33" s="132"/>
      <c r="AI33" s="132"/>
      <c r="AJ33" s="133"/>
      <c r="AK33" s="131"/>
      <c r="AL33" s="132"/>
      <c r="AM33" s="132"/>
      <c r="AN33" s="132"/>
      <c r="AO33" s="132"/>
      <c r="AP33" s="132"/>
      <c r="AQ33" s="133"/>
      <c r="AR33" s="131"/>
      <c r="AS33" s="132"/>
      <c r="AT33" s="133"/>
      <c r="AU33" s="208">
        <f t="shared" si="6"/>
        <v>0</v>
      </c>
      <c r="AV33" s="209"/>
      <c r="AW33" s="210">
        <f t="shared" si="1"/>
        <v>0</v>
      </c>
      <c r="AX33" s="211"/>
      <c r="AY33" s="212"/>
      <c r="AZ33" s="213"/>
      <c r="BA33" s="213"/>
      <c r="BB33" s="213"/>
      <c r="BC33" s="213"/>
      <c r="BD33" s="214"/>
    </row>
    <row r="34" spans="1:56" ht="39.9" customHeight="1" x14ac:dyDescent="0.45">
      <c r="A34" s="71"/>
      <c r="B34" s="85">
        <f t="shared" si="4"/>
        <v>21</v>
      </c>
      <c r="C34" s="198"/>
      <c r="D34" s="199"/>
      <c r="E34" s="200"/>
      <c r="F34" s="201"/>
      <c r="G34" s="202"/>
      <c r="H34" s="203"/>
      <c r="I34" s="203"/>
      <c r="J34" s="203"/>
      <c r="K34" s="204"/>
      <c r="L34" s="205"/>
      <c r="M34" s="206"/>
      <c r="N34" s="206"/>
      <c r="O34" s="207"/>
      <c r="P34" s="131"/>
      <c r="Q34" s="132"/>
      <c r="R34" s="132"/>
      <c r="S34" s="132"/>
      <c r="T34" s="132"/>
      <c r="U34" s="132"/>
      <c r="V34" s="133"/>
      <c r="W34" s="131"/>
      <c r="X34" s="132"/>
      <c r="Y34" s="132"/>
      <c r="Z34" s="132"/>
      <c r="AA34" s="132"/>
      <c r="AB34" s="132"/>
      <c r="AC34" s="133"/>
      <c r="AD34" s="131"/>
      <c r="AE34" s="132"/>
      <c r="AF34" s="132"/>
      <c r="AG34" s="132"/>
      <c r="AH34" s="132"/>
      <c r="AI34" s="132"/>
      <c r="AJ34" s="133"/>
      <c r="AK34" s="131"/>
      <c r="AL34" s="132"/>
      <c r="AM34" s="132"/>
      <c r="AN34" s="132"/>
      <c r="AO34" s="132"/>
      <c r="AP34" s="132"/>
      <c r="AQ34" s="133"/>
      <c r="AR34" s="131"/>
      <c r="AS34" s="132"/>
      <c r="AT34" s="133"/>
      <c r="AU34" s="208">
        <f t="shared" si="6"/>
        <v>0</v>
      </c>
      <c r="AV34" s="209"/>
      <c r="AW34" s="210">
        <f t="shared" si="1"/>
        <v>0</v>
      </c>
      <c r="AX34" s="211"/>
      <c r="AY34" s="212"/>
      <c r="AZ34" s="213"/>
      <c r="BA34" s="213"/>
      <c r="BB34" s="213"/>
      <c r="BC34" s="213"/>
      <c r="BD34" s="214"/>
    </row>
    <row r="35" spans="1:56" ht="39.9" customHeight="1" x14ac:dyDescent="0.45">
      <c r="A35" s="71"/>
      <c r="B35" s="85">
        <f t="shared" si="4"/>
        <v>22</v>
      </c>
      <c r="C35" s="198"/>
      <c r="D35" s="199"/>
      <c r="E35" s="200"/>
      <c r="F35" s="201"/>
      <c r="G35" s="202"/>
      <c r="H35" s="203"/>
      <c r="I35" s="203"/>
      <c r="J35" s="203"/>
      <c r="K35" s="204"/>
      <c r="L35" s="205"/>
      <c r="M35" s="206"/>
      <c r="N35" s="206"/>
      <c r="O35" s="207"/>
      <c r="P35" s="131"/>
      <c r="Q35" s="132"/>
      <c r="R35" s="132"/>
      <c r="S35" s="132"/>
      <c r="T35" s="132"/>
      <c r="U35" s="132"/>
      <c r="V35" s="133"/>
      <c r="W35" s="131"/>
      <c r="X35" s="132"/>
      <c r="Y35" s="132"/>
      <c r="Z35" s="132"/>
      <c r="AA35" s="132"/>
      <c r="AB35" s="132"/>
      <c r="AC35" s="133"/>
      <c r="AD35" s="131"/>
      <c r="AE35" s="132"/>
      <c r="AF35" s="132"/>
      <c r="AG35" s="132"/>
      <c r="AH35" s="132"/>
      <c r="AI35" s="132"/>
      <c r="AJ35" s="133"/>
      <c r="AK35" s="131"/>
      <c r="AL35" s="132"/>
      <c r="AM35" s="132"/>
      <c r="AN35" s="132"/>
      <c r="AO35" s="132"/>
      <c r="AP35" s="132"/>
      <c r="AQ35" s="133"/>
      <c r="AR35" s="131"/>
      <c r="AS35" s="132"/>
      <c r="AT35" s="133"/>
      <c r="AU35" s="208">
        <f t="shared" si="6"/>
        <v>0</v>
      </c>
      <c r="AV35" s="209"/>
      <c r="AW35" s="210">
        <f t="shared" si="1"/>
        <v>0</v>
      </c>
      <c r="AX35" s="211"/>
      <c r="AY35" s="212"/>
      <c r="AZ35" s="213"/>
      <c r="BA35" s="213"/>
      <c r="BB35" s="213"/>
      <c r="BC35" s="213"/>
      <c r="BD35" s="214"/>
    </row>
    <row r="36" spans="1:56" ht="39.9" customHeight="1" x14ac:dyDescent="0.45">
      <c r="A36" s="71"/>
      <c r="B36" s="85">
        <f t="shared" si="4"/>
        <v>23</v>
      </c>
      <c r="C36" s="198"/>
      <c r="D36" s="199"/>
      <c r="E36" s="200"/>
      <c r="F36" s="201"/>
      <c r="G36" s="202"/>
      <c r="H36" s="203"/>
      <c r="I36" s="203"/>
      <c r="J36" s="203"/>
      <c r="K36" s="204"/>
      <c r="L36" s="205"/>
      <c r="M36" s="206"/>
      <c r="N36" s="206"/>
      <c r="O36" s="207"/>
      <c r="P36" s="131"/>
      <c r="Q36" s="132"/>
      <c r="R36" s="132"/>
      <c r="S36" s="132"/>
      <c r="T36" s="132"/>
      <c r="U36" s="132"/>
      <c r="V36" s="133"/>
      <c r="W36" s="131"/>
      <c r="X36" s="132"/>
      <c r="Y36" s="132"/>
      <c r="Z36" s="132"/>
      <c r="AA36" s="132"/>
      <c r="AB36" s="132"/>
      <c r="AC36" s="133"/>
      <c r="AD36" s="131"/>
      <c r="AE36" s="132"/>
      <c r="AF36" s="132"/>
      <c r="AG36" s="132"/>
      <c r="AH36" s="132"/>
      <c r="AI36" s="132"/>
      <c r="AJ36" s="133"/>
      <c r="AK36" s="131"/>
      <c r="AL36" s="132"/>
      <c r="AM36" s="132"/>
      <c r="AN36" s="132"/>
      <c r="AO36" s="132"/>
      <c r="AP36" s="132"/>
      <c r="AQ36" s="133"/>
      <c r="AR36" s="131"/>
      <c r="AS36" s="132"/>
      <c r="AT36" s="133"/>
      <c r="AU36" s="208">
        <f t="shared" si="6"/>
        <v>0</v>
      </c>
      <c r="AV36" s="209"/>
      <c r="AW36" s="210">
        <f t="shared" si="1"/>
        <v>0</v>
      </c>
      <c r="AX36" s="211"/>
      <c r="AY36" s="212"/>
      <c r="AZ36" s="213"/>
      <c r="BA36" s="213"/>
      <c r="BB36" s="213"/>
      <c r="BC36" s="213"/>
      <c r="BD36" s="214"/>
    </row>
    <row r="37" spans="1:56" ht="39.9" customHeight="1" x14ac:dyDescent="0.45">
      <c r="A37" s="71"/>
      <c r="B37" s="85">
        <f t="shared" si="4"/>
        <v>24</v>
      </c>
      <c r="C37" s="198"/>
      <c r="D37" s="199"/>
      <c r="E37" s="200"/>
      <c r="F37" s="201"/>
      <c r="G37" s="202"/>
      <c r="H37" s="203"/>
      <c r="I37" s="203"/>
      <c r="J37" s="203"/>
      <c r="K37" s="204"/>
      <c r="L37" s="205"/>
      <c r="M37" s="206"/>
      <c r="N37" s="206"/>
      <c r="O37" s="207"/>
      <c r="P37" s="131"/>
      <c r="Q37" s="132"/>
      <c r="R37" s="132"/>
      <c r="S37" s="132"/>
      <c r="T37" s="132"/>
      <c r="U37" s="132"/>
      <c r="V37" s="133"/>
      <c r="W37" s="131"/>
      <c r="X37" s="132"/>
      <c r="Y37" s="132"/>
      <c r="Z37" s="132"/>
      <c r="AA37" s="132"/>
      <c r="AB37" s="132"/>
      <c r="AC37" s="133"/>
      <c r="AD37" s="131"/>
      <c r="AE37" s="132"/>
      <c r="AF37" s="132"/>
      <c r="AG37" s="132"/>
      <c r="AH37" s="132"/>
      <c r="AI37" s="132"/>
      <c r="AJ37" s="133"/>
      <c r="AK37" s="131"/>
      <c r="AL37" s="132"/>
      <c r="AM37" s="132"/>
      <c r="AN37" s="132"/>
      <c r="AO37" s="132"/>
      <c r="AP37" s="132"/>
      <c r="AQ37" s="133"/>
      <c r="AR37" s="131"/>
      <c r="AS37" s="132"/>
      <c r="AT37" s="133"/>
      <c r="AU37" s="208">
        <f t="shared" si="6"/>
        <v>0</v>
      </c>
      <c r="AV37" s="209"/>
      <c r="AW37" s="210">
        <f t="shared" si="1"/>
        <v>0</v>
      </c>
      <c r="AX37" s="211"/>
      <c r="AY37" s="212"/>
      <c r="AZ37" s="213"/>
      <c r="BA37" s="213"/>
      <c r="BB37" s="213"/>
      <c r="BC37" s="213"/>
      <c r="BD37" s="214"/>
    </row>
    <row r="38" spans="1:56" ht="39.9" customHeight="1" x14ac:dyDescent="0.45">
      <c r="A38" s="71"/>
      <c r="B38" s="85">
        <f t="shared" si="4"/>
        <v>25</v>
      </c>
      <c r="C38" s="198"/>
      <c r="D38" s="199"/>
      <c r="E38" s="200"/>
      <c r="F38" s="201"/>
      <c r="G38" s="202"/>
      <c r="H38" s="203"/>
      <c r="I38" s="203"/>
      <c r="J38" s="203"/>
      <c r="K38" s="204"/>
      <c r="L38" s="205"/>
      <c r="M38" s="206"/>
      <c r="N38" s="206"/>
      <c r="O38" s="207"/>
      <c r="P38" s="131"/>
      <c r="Q38" s="132"/>
      <c r="R38" s="132"/>
      <c r="S38" s="132"/>
      <c r="T38" s="132"/>
      <c r="U38" s="132"/>
      <c r="V38" s="133"/>
      <c r="W38" s="131"/>
      <c r="X38" s="132"/>
      <c r="Y38" s="132"/>
      <c r="Z38" s="132"/>
      <c r="AA38" s="132"/>
      <c r="AB38" s="132"/>
      <c r="AC38" s="133"/>
      <c r="AD38" s="131"/>
      <c r="AE38" s="132"/>
      <c r="AF38" s="132"/>
      <c r="AG38" s="132"/>
      <c r="AH38" s="132"/>
      <c r="AI38" s="132"/>
      <c r="AJ38" s="133"/>
      <c r="AK38" s="131"/>
      <c r="AL38" s="132"/>
      <c r="AM38" s="132"/>
      <c r="AN38" s="132"/>
      <c r="AO38" s="132"/>
      <c r="AP38" s="132"/>
      <c r="AQ38" s="133"/>
      <c r="AR38" s="131"/>
      <c r="AS38" s="132"/>
      <c r="AT38" s="133"/>
      <c r="AU38" s="208">
        <f t="shared" si="6"/>
        <v>0</v>
      </c>
      <c r="AV38" s="209"/>
      <c r="AW38" s="210">
        <f t="shared" si="1"/>
        <v>0</v>
      </c>
      <c r="AX38" s="211"/>
      <c r="AY38" s="212"/>
      <c r="AZ38" s="213"/>
      <c r="BA38" s="213"/>
      <c r="BB38" s="213"/>
      <c r="BC38" s="213"/>
      <c r="BD38" s="214"/>
    </row>
    <row r="39" spans="1:56" ht="39.9" customHeight="1" x14ac:dyDescent="0.45">
      <c r="A39" s="71"/>
      <c r="B39" s="85">
        <f t="shared" si="4"/>
        <v>26</v>
      </c>
      <c r="C39" s="198"/>
      <c r="D39" s="199"/>
      <c r="E39" s="200"/>
      <c r="F39" s="201"/>
      <c r="G39" s="202"/>
      <c r="H39" s="203"/>
      <c r="I39" s="203"/>
      <c r="J39" s="203"/>
      <c r="K39" s="204"/>
      <c r="L39" s="205"/>
      <c r="M39" s="206"/>
      <c r="N39" s="206"/>
      <c r="O39" s="207"/>
      <c r="P39" s="131"/>
      <c r="Q39" s="132"/>
      <c r="R39" s="132"/>
      <c r="S39" s="132"/>
      <c r="T39" s="132"/>
      <c r="U39" s="132"/>
      <c r="V39" s="133"/>
      <c r="W39" s="131"/>
      <c r="X39" s="132"/>
      <c r="Y39" s="132"/>
      <c r="Z39" s="132"/>
      <c r="AA39" s="132"/>
      <c r="AB39" s="132"/>
      <c r="AC39" s="133"/>
      <c r="AD39" s="131"/>
      <c r="AE39" s="132"/>
      <c r="AF39" s="132"/>
      <c r="AG39" s="132"/>
      <c r="AH39" s="132"/>
      <c r="AI39" s="132"/>
      <c r="AJ39" s="133"/>
      <c r="AK39" s="131"/>
      <c r="AL39" s="132"/>
      <c r="AM39" s="132"/>
      <c r="AN39" s="132"/>
      <c r="AO39" s="132"/>
      <c r="AP39" s="132"/>
      <c r="AQ39" s="133"/>
      <c r="AR39" s="131"/>
      <c r="AS39" s="132"/>
      <c r="AT39" s="133"/>
      <c r="AU39" s="208">
        <f t="shared" si="6"/>
        <v>0</v>
      </c>
      <c r="AV39" s="209"/>
      <c r="AW39" s="210">
        <f t="shared" si="1"/>
        <v>0</v>
      </c>
      <c r="AX39" s="211"/>
      <c r="AY39" s="212"/>
      <c r="AZ39" s="213"/>
      <c r="BA39" s="213"/>
      <c r="BB39" s="213"/>
      <c r="BC39" s="213"/>
      <c r="BD39" s="214"/>
    </row>
    <row r="40" spans="1:56" ht="39.9" customHeight="1" x14ac:dyDescent="0.45">
      <c r="A40" s="71"/>
      <c r="B40" s="85">
        <f t="shared" si="4"/>
        <v>27</v>
      </c>
      <c r="C40" s="198"/>
      <c r="D40" s="199"/>
      <c r="E40" s="200"/>
      <c r="F40" s="201"/>
      <c r="G40" s="202"/>
      <c r="H40" s="203"/>
      <c r="I40" s="203"/>
      <c r="J40" s="203"/>
      <c r="K40" s="204"/>
      <c r="L40" s="205"/>
      <c r="M40" s="206"/>
      <c r="N40" s="206"/>
      <c r="O40" s="207"/>
      <c r="P40" s="131"/>
      <c r="Q40" s="132"/>
      <c r="R40" s="132"/>
      <c r="S40" s="132"/>
      <c r="T40" s="132"/>
      <c r="U40" s="132"/>
      <c r="V40" s="133"/>
      <c r="W40" s="131"/>
      <c r="X40" s="132"/>
      <c r="Y40" s="132"/>
      <c r="Z40" s="132"/>
      <c r="AA40" s="132"/>
      <c r="AB40" s="132"/>
      <c r="AC40" s="133"/>
      <c r="AD40" s="131"/>
      <c r="AE40" s="132"/>
      <c r="AF40" s="132"/>
      <c r="AG40" s="132"/>
      <c r="AH40" s="132"/>
      <c r="AI40" s="132"/>
      <c r="AJ40" s="133"/>
      <c r="AK40" s="131"/>
      <c r="AL40" s="132"/>
      <c r="AM40" s="132"/>
      <c r="AN40" s="132"/>
      <c r="AO40" s="132"/>
      <c r="AP40" s="132"/>
      <c r="AQ40" s="133"/>
      <c r="AR40" s="131"/>
      <c r="AS40" s="132"/>
      <c r="AT40" s="133"/>
      <c r="AU40" s="208">
        <f t="shared" si="6"/>
        <v>0</v>
      </c>
      <c r="AV40" s="209"/>
      <c r="AW40" s="210">
        <f t="shared" si="1"/>
        <v>0</v>
      </c>
      <c r="AX40" s="211"/>
      <c r="AY40" s="212"/>
      <c r="AZ40" s="213"/>
      <c r="BA40" s="213"/>
      <c r="BB40" s="213"/>
      <c r="BC40" s="213"/>
      <c r="BD40" s="214"/>
    </row>
    <row r="41" spans="1:56" ht="39.9" customHeight="1" x14ac:dyDescent="0.45">
      <c r="A41" s="71"/>
      <c r="B41" s="85">
        <f t="shared" si="4"/>
        <v>28</v>
      </c>
      <c r="C41" s="198"/>
      <c r="D41" s="199"/>
      <c r="E41" s="200"/>
      <c r="F41" s="201"/>
      <c r="G41" s="202"/>
      <c r="H41" s="203"/>
      <c r="I41" s="203"/>
      <c r="J41" s="203"/>
      <c r="K41" s="204"/>
      <c r="L41" s="205"/>
      <c r="M41" s="206"/>
      <c r="N41" s="206"/>
      <c r="O41" s="207"/>
      <c r="P41" s="137"/>
      <c r="Q41" s="138"/>
      <c r="R41" s="138"/>
      <c r="S41" s="138"/>
      <c r="T41" s="138"/>
      <c r="U41" s="138"/>
      <c r="V41" s="139"/>
      <c r="W41" s="137"/>
      <c r="X41" s="138"/>
      <c r="Y41" s="138"/>
      <c r="Z41" s="138"/>
      <c r="AA41" s="138"/>
      <c r="AB41" s="138"/>
      <c r="AC41" s="139"/>
      <c r="AD41" s="137"/>
      <c r="AE41" s="138"/>
      <c r="AF41" s="138"/>
      <c r="AG41" s="138"/>
      <c r="AH41" s="138"/>
      <c r="AI41" s="138"/>
      <c r="AJ41" s="139"/>
      <c r="AK41" s="137"/>
      <c r="AL41" s="138"/>
      <c r="AM41" s="138"/>
      <c r="AN41" s="138"/>
      <c r="AO41" s="138"/>
      <c r="AP41" s="138"/>
      <c r="AQ41" s="139"/>
      <c r="AR41" s="137"/>
      <c r="AS41" s="138"/>
      <c r="AT41" s="139"/>
      <c r="AU41" s="208">
        <f t="shared" si="6"/>
        <v>0</v>
      </c>
      <c r="AV41" s="209"/>
      <c r="AW41" s="210">
        <f t="shared" si="1"/>
        <v>0</v>
      </c>
      <c r="AX41" s="211"/>
      <c r="AY41" s="212"/>
      <c r="AZ41" s="213"/>
      <c r="BA41" s="213"/>
      <c r="BB41" s="213"/>
      <c r="BC41" s="213"/>
      <c r="BD41" s="214"/>
    </row>
    <row r="42" spans="1:56" ht="39.9" customHeight="1" x14ac:dyDescent="0.45">
      <c r="A42" s="71"/>
      <c r="B42" s="85">
        <f t="shared" si="4"/>
        <v>29</v>
      </c>
      <c r="C42" s="198"/>
      <c r="D42" s="199"/>
      <c r="E42" s="200"/>
      <c r="F42" s="201"/>
      <c r="G42" s="202"/>
      <c r="H42" s="203"/>
      <c r="I42" s="203"/>
      <c r="J42" s="203"/>
      <c r="K42" s="204"/>
      <c r="L42" s="205"/>
      <c r="M42" s="206"/>
      <c r="N42" s="206"/>
      <c r="O42" s="207"/>
      <c r="P42" s="131"/>
      <c r="Q42" s="132"/>
      <c r="R42" s="132"/>
      <c r="S42" s="132"/>
      <c r="T42" s="132"/>
      <c r="U42" s="132"/>
      <c r="V42" s="133"/>
      <c r="W42" s="131"/>
      <c r="X42" s="132"/>
      <c r="Y42" s="132"/>
      <c r="Z42" s="132"/>
      <c r="AA42" s="132"/>
      <c r="AB42" s="132"/>
      <c r="AC42" s="133"/>
      <c r="AD42" s="131"/>
      <c r="AE42" s="132"/>
      <c r="AF42" s="132"/>
      <c r="AG42" s="132"/>
      <c r="AH42" s="132"/>
      <c r="AI42" s="132"/>
      <c r="AJ42" s="133"/>
      <c r="AK42" s="131"/>
      <c r="AL42" s="132"/>
      <c r="AM42" s="132"/>
      <c r="AN42" s="132"/>
      <c r="AO42" s="132"/>
      <c r="AP42" s="132"/>
      <c r="AQ42" s="133"/>
      <c r="AR42" s="131"/>
      <c r="AS42" s="132"/>
      <c r="AT42" s="133"/>
      <c r="AU42" s="208">
        <f t="shared" si="6"/>
        <v>0</v>
      </c>
      <c r="AV42" s="209"/>
      <c r="AW42" s="210">
        <f t="shared" si="1"/>
        <v>0</v>
      </c>
      <c r="AX42" s="211"/>
      <c r="AY42" s="212"/>
      <c r="AZ42" s="213"/>
      <c r="BA42" s="213"/>
      <c r="BB42" s="213"/>
      <c r="BC42" s="213"/>
      <c r="BD42" s="214"/>
    </row>
    <row r="43" spans="1:56" ht="39.9" customHeight="1" x14ac:dyDescent="0.45">
      <c r="A43" s="71"/>
      <c r="B43" s="85">
        <f t="shared" si="4"/>
        <v>30</v>
      </c>
      <c r="C43" s="198"/>
      <c r="D43" s="199"/>
      <c r="E43" s="200"/>
      <c r="F43" s="201"/>
      <c r="G43" s="202"/>
      <c r="H43" s="203"/>
      <c r="I43" s="203"/>
      <c r="J43" s="203"/>
      <c r="K43" s="204"/>
      <c r="L43" s="205"/>
      <c r="M43" s="206"/>
      <c r="N43" s="206"/>
      <c r="O43" s="207"/>
      <c r="P43" s="131"/>
      <c r="Q43" s="132"/>
      <c r="R43" s="132"/>
      <c r="S43" s="132"/>
      <c r="T43" s="132"/>
      <c r="U43" s="132"/>
      <c r="V43" s="133"/>
      <c r="W43" s="131"/>
      <c r="X43" s="132"/>
      <c r="Y43" s="132"/>
      <c r="Z43" s="132"/>
      <c r="AA43" s="132"/>
      <c r="AB43" s="132"/>
      <c r="AC43" s="133"/>
      <c r="AD43" s="131"/>
      <c r="AE43" s="132"/>
      <c r="AF43" s="132"/>
      <c r="AG43" s="132"/>
      <c r="AH43" s="132"/>
      <c r="AI43" s="132"/>
      <c r="AJ43" s="133"/>
      <c r="AK43" s="131"/>
      <c r="AL43" s="132"/>
      <c r="AM43" s="132"/>
      <c r="AN43" s="132"/>
      <c r="AO43" s="132"/>
      <c r="AP43" s="132"/>
      <c r="AQ43" s="133"/>
      <c r="AR43" s="131"/>
      <c r="AS43" s="132"/>
      <c r="AT43" s="133"/>
      <c r="AU43" s="208">
        <f t="shared" si="6"/>
        <v>0</v>
      </c>
      <c r="AV43" s="209"/>
      <c r="AW43" s="210">
        <f t="shared" si="1"/>
        <v>0</v>
      </c>
      <c r="AX43" s="211"/>
      <c r="AY43" s="212"/>
      <c r="AZ43" s="213"/>
      <c r="BA43" s="213"/>
      <c r="BB43" s="213"/>
      <c r="BC43" s="213"/>
      <c r="BD43" s="214"/>
    </row>
    <row r="44" spans="1:56" ht="39.9" customHeight="1" x14ac:dyDescent="0.45">
      <c r="A44" s="71"/>
      <c r="B44" s="85">
        <f t="shared" si="4"/>
        <v>31</v>
      </c>
      <c r="C44" s="198"/>
      <c r="D44" s="199"/>
      <c r="E44" s="200"/>
      <c r="F44" s="201"/>
      <c r="G44" s="202"/>
      <c r="H44" s="203"/>
      <c r="I44" s="203"/>
      <c r="J44" s="203"/>
      <c r="K44" s="204"/>
      <c r="L44" s="205"/>
      <c r="M44" s="206"/>
      <c r="N44" s="206"/>
      <c r="O44" s="207"/>
      <c r="P44" s="131"/>
      <c r="Q44" s="132"/>
      <c r="R44" s="132"/>
      <c r="S44" s="132"/>
      <c r="T44" s="132"/>
      <c r="U44" s="132"/>
      <c r="V44" s="133"/>
      <c r="W44" s="131"/>
      <c r="X44" s="132"/>
      <c r="Y44" s="132"/>
      <c r="Z44" s="132"/>
      <c r="AA44" s="132"/>
      <c r="AB44" s="132"/>
      <c r="AC44" s="133"/>
      <c r="AD44" s="131"/>
      <c r="AE44" s="132"/>
      <c r="AF44" s="132"/>
      <c r="AG44" s="132"/>
      <c r="AH44" s="132"/>
      <c r="AI44" s="132"/>
      <c r="AJ44" s="133"/>
      <c r="AK44" s="131"/>
      <c r="AL44" s="132"/>
      <c r="AM44" s="132"/>
      <c r="AN44" s="132"/>
      <c r="AO44" s="132"/>
      <c r="AP44" s="132"/>
      <c r="AQ44" s="133"/>
      <c r="AR44" s="131"/>
      <c r="AS44" s="132"/>
      <c r="AT44" s="133"/>
      <c r="AU44" s="208">
        <f t="shared" si="6"/>
        <v>0</v>
      </c>
      <c r="AV44" s="209"/>
      <c r="AW44" s="210">
        <f t="shared" si="1"/>
        <v>0</v>
      </c>
      <c r="AX44" s="211"/>
      <c r="AY44" s="212"/>
      <c r="AZ44" s="213"/>
      <c r="BA44" s="213"/>
      <c r="BB44" s="213"/>
      <c r="BC44" s="213"/>
      <c r="BD44" s="214"/>
    </row>
    <row r="45" spans="1:56" ht="39.9" customHeight="1" x14ac:dyDescent="0.45">
      <c r="A45" s="71"/>
      <c r="B45" s="85">
        <f t="shared" si="4"/>
        <v>32</v>
      </c>
      <c r="C45" s="198"/>
      <c r="D45" s="199"/>
      <c r="E45" s="200"/>
      <c r="F45" s="201"/>
      <c r="G45" s="202"/>
      <c r="H45" s="203"/>
      <c r="I45" s="203"/>
      <c r="J45" s="203"/>
      <c r="K45" s="204"/>
      <c r="L45" s="205"/>
      <c r="M45" s="206"/>
      <c r="N45" s="206"/>
      <c r="O45" s="207"/>
      <c r="P45" s="131"/>
      <c r="Q45" s="132"/>
      <c r="R45" s="132"/>
      <c r="S45" s="132"/>
      <c r="T45" s="132"/>
      <c r="U45" s="132"/>
      <c r="V45" s="133"/>
      <c r="W45" s="131"/>
      <c r="X45" s="132"/>
      <c r="Y45" s="132"/>
      <c r="Z45" s="132"/>
      <c r="AA45" s="132"/>
      <c r="AB45" s="132"/>
      <c r="AC45" s="133"/>
      <c r="AD45" s="131"/>
      <c r="AE45" s="132"/>
      <c r="AF45" s="132"/>
      <c r="AG45" s="132"/>
      <c r="AH45" s="132"/>
      <c r="AI45" s="132"/>
      <c r="AJ45" s="133"/>
      <c r="AK45" s="131"/>
      <c r="AL45" s="132"/>
      <c r="AM45" s="132"/>
      <c r="AN45" s="132"/>
      <c r="AO45" s="132"/>
      <c r="AP45" s="132"/>
      <c r="AQ45" s="133"/>
      <c r="AR45" s="131"/>
      <c r="AS45" s="132"/>
      <c r="AT45" s="133"/>
      <c r="AU45" s="208">
        <f t="shared" si="6"/>
        <v>0</v>
      </c>
      <c r="AV45" s="209"/>
      <c r="AW45" s="210">
        <f t="shared" si="1"/>
        <v>0</v>
      </c>
      <c r="AX45" s="211"/>
      <c r="AY45" s="212"/>
      <c r="AZ45" s="213"/>
      <c r="BA45" s="213"/>
      <c r="BB45" s="213"/>
      <c r="BC45" s="213"/>
      <c r="BD45" s="214"/>
    </row>
    <row r="46" spans="1:56" ht="39.9" customHeight="1" x14ac:dyDescent="0.45">
      <c r="A46" s="71"/>
      <c r="B46" s="85">
        <f t="shared" si="4"/>
        <v>33</v>
      </c>
      <c r="C46" s="198"/>
      <c r="D46" s="199"/>
      <c r="E46" s="200"/>
      <c r="F46" s="201"/>
      <c r="G46" s="202"/>
      <c r="H46" s="203"/>
      <c r="I46" s="203"/>
      <c r="J46" s="203"/>
      <c r="K46" s="204"/>
      <c r="L46" s="205"/>
      <c r="M46" s="206"/>
      <c r="N46" s="206"/>
      <c r="O46" s="207"/>
      <c r="P46" s="131"/>
      <c r="Q46" s="132"/>
      <c r="R46" s="132"/>
      <c r="S46" s="132"/>
      <c r="T46" s="132"/>
      <c r="U46" s="132"/>
      <c r="V46" s="133"/>
      <c r="W46" s="131"/>
      <c r="X46" s="132"/>
      <c r="Y46" s="132"/>
      <c r="Z46" s="132"/>
      <c r="AA46" s="132"/>
      <c r="AB46" s="132"/>
      <c r="AC46" s="133"/>
      <c r="AD46" s="131"/>
      <c r="AE46" s="132"/>
      <c r="AF46" s="132"/>
      <c r="AG46" s="132"/>
      <c r="AH46" s="132"/>
      <c r="AI46" s="132"/>
      <c r="AJ46" s="133"/>
      <c r="AK46" s="131"/>
      <c r="AL46" s="132"/>
      <c r="AM46" s="132"/>
      <c r="AN46" s="132"/>
      <c r="AO46" s="132"/>
      <c r="AP46" s="132"/>
      <c r="AQ46" s="133"/>
      <c r="AR46" s="131"/>
      <c r="AS46" s="132"/>
      <c r="AT46" s="133"/>
      <c r="AU46" s="208">
        <f t="shared" si="6"/>
        <v>0</v>
      </c>
      <c r="AV46" s="209"/>
      <c r="AW46" s="210">
        <f t="shared" ref="AW46:AW63" si="7">IF($AZ$3="４週",AU46/4,IF($AZ$3="暦月",AU46/($AZ$7/7),""))</f>
        <v>0</v>
      </c>
      <c r="AX46" s="211"/>
      <c r="AY46" s="212"/>
      <c r="AZ46" s="213"/>
      <c r="BA46" s="213"/>
      <c r="BB46" s="213"/>
      <c r="BC46" s="213"/>
      <c r="BD46" s="214"/>
    </row>
    <row r="47" spans="1:56" ht="39.9" customHeight="1" x14ac:dyDescent="0.45">
      <c r="A47" s="71"/>
      <c r="B47" s="85">
        <f t="shared" si="4"/>
        <v>34</v>
      </c>
      <c r="C47" s="198"/>
      <c r="D47" s="199"/>
      <c r="E47" s="200"/>
      <c r="F47" s="201"/>
      <c r="G47" s="202"/>
      <c r="H47" s="203"/>
      <c r="I47" s="203"/>
      <c r="J47" s="203"/>
      <c r="K47" s="204"/>
      <c r="L47" s="205"/>
      <c r="M47" s="206"/>
      <c r="N47" s="206"/>
      <c r="O47" s="207"/>
      <c r="P47" s="131"/>
      <c r="Q47" s="132"/>
      <c r="R47" s="132"/>
      <c r="S47" s="132"/>
      <c r="T47" s="132"/>
      <c r="U47" s="132"/>
      <c r="V47" s="133"/>
      <c r="W47" s="131"/>
      <c r="X47" s="132"/>
      <c r="Y47" s="132"/>
      <c r="Z47" s="132"/>
      <c r="AA47" s="132"/>
      <c r="AB47" s="132"/>
      <c r="AC47" s="133"/>
      <c r="AD47" s="131"/>
      <c r="AE47" s="132"/>
      <c r="AF47" s="132"/>
      <c r="AG47" s="132"/>
      <c r="AH47" s="132"/>
      <c r="AI47" s="132"/>
      <c r="AJ47" s="133"/>
      <c r="AK47" s="131"/>
      <c r="AL47" s="132"/>
      <c r="AM47" s="132"/>
      <c r="AN47" s="132"/>
      <c r="AO47" s="132"/>
      <c r="AP47" s="132"/>
      <c r="AQ47" s="133"/>
      <c r="AR47" s="131"/>
      <c r="AS47" s="132"/>
      <c r="AT47" s="133"/>
      <c r="AU47" s="208">
        <f t="shared" si="6"/>
        <v>0</v>
      </c>
      <c r="AV47" s="209"/>
      <c r="AW47" s="210">
        <f t="shared" si="7"/>
        <v>0</v>
      </c>
      <c r="AX47" s="211"/>
      <c r="AY47" s="212"/>
      <c r="AZ47" s="213"/>
      <c r="BA47" s="213"/>
      <c r="BB47" s="213"/>
      <c r="BC47" s="213"/>
      <c r="BD47" s="214"/>
    </row>
    <row r="48" spans="1:56" ht="39.9" customHeight="1" x14ac:dyDescent="0.45">
      <c r="A48" s="71"/>
      <c r="B48" s="85">
        <f t="shared" si="4"/>
        <v>35</v>
      </c>
      <c r="C48" s="198"/>
      <c r="D48" s="199"/>
      <c r="E48" s="200"/>
      <c r="F48" s="201"/>
      <c r="G48" s="202"/>
      <c r="H48" s="203"/>
      <c r="I48" s="203"/>
      <c r="J48" s="203"/>
      <c r="K48" s="204"/>
      <c r="L48" s="205"/>
      <c r="M48" s="206"/>
      <c r="N48" s="206"/>
      <c r="O48" s="207"/>
      <c r="P48" s="131"/>
      <c r="Q48" s="132"/>
      <c r="R48" s="132"/>
      <c r="S48" s="132"/>
      <c r="T48" s="132"/>
      <c r="U48" s="132"/>
      <c r="V48" s="133"/>
      <c r="W48" s="131"/>
      <c r="X48" s="132"/>
      <c r="Y48" s="132"/>
      <c r="Z48" s="132"/>
      <c r="AA48" s="132"/>
      <c r="AB48" s="132"/>
      <c r="AC48" s="133"/>
      <c r="AD48" s="131"/>
      <c r="AE48" s="132"/>
      <c r="AF48" s="132"/>
      <c r="AG48" s="132"/>
      <c r="AH48" s="132"/>
      <c r="AI48" s="132"/>
      <c r="AJ48" s="133"/>
      <c r="AK48" s="131"/>
      <c r="AL48" s="132"/>
      <c r="AM48" s="132"/>
      <c r="AN48" s="132"/>
      <c r="AO48" s="132"/>
      <c r="AP48" s="132"/>
      <c r="AQ48" s="133"/>
      <c r="AR48" s="131"/>
      <c r="AS48" s="132"/>
      <c r="AT48" s="133"/>
      <c r="AU48" s="208">
        <f t="shared" si="6"/>
        <v>0</v>
      </c>
      <c r="AV48" s="209"/>
      <c r="AW48" s="210">
        <f t="shared" si="7"/>
        <v>0</v>
      </c>
      <c r="AX48" s="211"/>
      <c r="AY48" s="212"/>
      <c r="AZ48" s="213"/>
      <c r="BA48" s="213"/>
      <c r="BB48" s="213"/>
      <c r="BC48" s="213"/>
      <c r="BD48" s="214"/>
    </row>
    <row r="49" spans="1:56" ht="39.9" customHeight="1" x14ac:dyDescent="0.45">
      <c r="A49" s="71"/>
      <c r="B49" s="85">
        <f t="shared" si="4"/>
        <v>36</v>
      </c>
      <c r="C49" s="198"/>
      <c r="D49" s="199"/>
      <c r="E49" s="200"/>
      <c r="F49" s="201"/>
      <c r="G49" s="202"/>
      <c r="H49" s="203"/>
      <c r="I49" s="203"/>
      <c r="J49" s="203"/>
      <c r="K49" s="204"/>
      <c r="L49" s="205"/>
      <c r="M49" s="206"/>
      <c r="N49" s="206"/>
      <c r="O49" s="207"/>
      <c r="P49" s="131"/>
      <c r="Q49" s="132"/>
      <c r="R49" s="132"/>
      <c r="S49" s="132"/>
      <c r="T49" s="132"/>
      <c r="U49" s="132"/>
      <c r="V49" s="133"/>
      <c r="W49" s="131"/>
      <c r="X49" s="132"/>
      <c r="Y49" s="132"/>
      <c r="Z49" s="132"/>
      <c r="AA49" s="132"/>
      <c r="AB49" s="132"/>
      <c r="AC49" s="133"/>
      <c r="AD49" s="131"/>
      <c r="AE49" s="132"/>
      <c r="AF49" s="132"/>
      <c r="AG49" s="132"/>
      <c r="AH49" s="132"/>
      <c r="AI49" s="132"/>
      <c r="AJ49" s="133"/>
      <c r="AK49" s="131"/>
      <c r="AL49" s="132"/>
      <c r="AM49" s="132"/>
      <c r="AN49" s="132"/>
      <c r="AO49" s="132"/>
      <c r="AP49" s="132"/>
      <c r="AQ49" s="133"/>
      <c r="AR49" s="131"/>
      <c r="AS49" s="132"/>
      <c r="AT49" s="133"/>
      <c r="AU49" s="208">
        <f t="shared" si="6"/>
        <v>0</v>
      </c>
      <c r="AV49" s="209"/>
      <c r="AW49" s="210">
        <f t="shared" si="7"/>
        <v>0</v>
      </c>
      <c r="AX49" s="211"/>
      <c r="AY49" s="212"/>
      <c r="AZ49" s="213"/>
      <c r="BA49" s="213"/>
      <c r="BB49" s="213"/>
      <c r="BC49" s="213"/>
      <c r="BD49" s="214"/>
    </row>
    <row r="50" spans="1:56" ht="39.9" customHeight="1" x14ac:dyDescent="0.45">
      <c r="A50" s="71"/>
      <c r="B50" s="85">
        <f t="shared" si="4"/>
        <v>37</v>
      </c>
      <c r="C50" s="198"/>
      <c r="D50" s="199"/>
      <c r="E50" s="200"/>
      <c r="F50" s="201"/>
      <c r="G50" s="202"/>
      <c r="H50" s="203"/>
      <c r="I50" s="203"/>
      <c r="J50" s="203"/>
      <c r="K50" s="204"/>
      <c r="L50" s="205"/>
      <c r="M50" s="206"/>
      <c r="N50" s="206"/>
      <c r="O50" s="207"/>
      <c r="P50" s="131"/>
      <c r="Q50" s="132"/>
      <c r="R50" s="132"/>
      <c r="S50" s="132"/>
      <c r="T50" s="132"/>
      <c r="U50" s="132"/>
      <c r="V50" s="133"/>
      <c r="W50" s="131"/>
      <c r="X50" s="132"/>
      <c r="Y50" s="132"/>
      <c r="Z50" s="132"/>
      <c r="AA50" s="132"/>
      <c r="AB50" s="132"/>
      <c r="AC50" s="133"/>
      <c r="AD50" s="131"/>
      <c r="AE50" s="132"/>
      <c r="AF50" s="132"/>
      <c r="AG50" s="132"/>
      <c r="AH50" s="132"/>
      <c r="AI50" s="132"/>
      <c r="AJ50" s="133"/>
      <c r="AK50" s="131"/>
      <c r="AL50" s="132"/>
      <c r="AM50" s="132"/>
      <c r="AN50" s="132"/>
      <c r="AO50" s="132"/>
      <c r="AP50" s="132"/>
      <c r="AQ50" s="133"/>
      <c r="AR50" s="131"/>
      <c r="AS50" s="132"/>
      <c r="AT50" s="133"/>
      <c r="AU50" s="208">
        <f t="shared" si="6"/>
        <v>0</v>
      </c>
      <c r="AV50" s="209"/>
      <c r="AW50" s="210">
        <f t="shared" si="7"/>
        <v>0</v>
      </c>
      <c r="AX50" s="211"/>
      <c r="AY50" s="212"/>
      <c r="AZ50" s="213"/>
      <c r="BA50" s="213"/>
      <c r="BB50" s="213"/>
      <c r="BC50" s="213"/>
      <c r="BD50" s="214"/>
    </row>
    <row r="51" spans="1:56" ht="39.9" customHeight="1" x14ac:dyDescent="0.45">
      <c r="A51" s="71"/>
      <c r="B51" s="85">
        <f t="shared" si="4"/>
        <v>38</v>
      </c>
      <c r="C51" s="198"/>
      <c r="D51" s="199"/>
      <c r="E51" s="200"/>
      <c r="F51" s="201"/>
      <c r="G51" s="202"/>
      <c r="H51" s="203"/>
      <c r="I51" s="203"/>
      <c r="J51" s="203"/>
      <c r="K51" s="204"/>
      <c r="L51" s="205"/>
      <c r="M51" s="206"/>
      <c r="N51" s="206"/>
      <c r="O51" s="207"/>
      <c r="P51" s="131"/>
      <c r="Q51" s="132"/>
      <c r="R51" s="132"/>
      <c r="S51" s="132"/>
      <c r="T51" s="132"/>
      <c r="U51" s="132"/>
      <c r="V51" s="133"/>
      <c r="W51" s="131"/>
      <c r="X51" s="132"/>
      <c r="Y51" s="132"/>
      <c r="Z51" s="132"/>
      <c r="AA51" s="132"/>
      <c r="AB51" s="132"/>
      <c r="AC51" s="133"/>
      <c r="AD51" s="131"/>
      <c r="AE51" s="132"/>
      <c r="AF51" s="132"/>
      <c r="AG51" s="132"/>
      <c r="AH51" s="132"/>
      <c r="AI51" s="132"/>
      <c r="AJ51" s="133"/>
      <c r="AK51" s="131"/>
      <c r="AL51" s="132"/>
      <c r="AM51" s="132"/>
      <c r="AN51" s="132"/>
      <c r="AO51" s="132"/>
      <c r="AP51" s="132"/>
      <c r="AQ51" s="133"/>
      <c r="AR51" s="131"/>
      <c r="AS51" s="132"/>
      <c r="AT51" s="133"/>
      <c r="AU51" s="208">
        <f t="shared" si="6"/>
        <v>0</v>
      </c>
      <c r="AV51" s="209"/>
      <c r="AW51" s="210">
        <f t="shared" si="7"/>
        <v>0</v>
      </c>
      <c r="AX51" s="211"/>
      <c r="AY51" s="212"/>
      <c r="AZ51" s="213"/>
      <c r="BA51" s="213"/>
      <c r="BB51" s="213"/>
      <c r="BC51" s="213"/>
      <c r="BD51" s="214"/>
    </row>
    <row r="52" spans="1:56" ht="39.9" customHeight="1" x14ac:dyDescent="0.45">
      <c r="A52" s="71"/>
      <c r="B52" s="85">
        <f t="shared" si="4"/>
        <v>39</v>
      </c>
      <c r="C52" s="198"/>
      <c r="D52" s="199"/>
      <c r="E52" s="200"/>
      <c r="F52" s="201"/>
      <c r="G52" s="202"/>
      <c r="H52" s="203"/>
      <c r="I52" s="203"/>
      <c r="J52" s="203"/>
      <c r="K52" s="204"/>
      <c r="L52" s="205"/>
      <c r="M52" s="206"/>
      <c r="N52" s="206"/>
      <c r="O52" s="207"/>
      <c r="P52" s="131"/>
      <c r="Q52" s="132"/>
      <c r="R52" s="132"/>
      <c r="S52" s="132"/>
      <c r="T52" s="132"/>
      <c r="U52" s="132"/>
      <c r="V52" s="133"/>
      <c r="W52" s="131"/>
      <c r="X52" s="132"/>
      <c r="Y52" s="132"/>
      <c r="Z52" s="132"/>
      <c r="AA52" s="132"/>
      <c r="AB52" s="132"/>
      <c r="AC52" s="133"/>
      <c r="AD52" s="131"/>
      <c r="AE52" s="132"/>
      <c r="AF52" s="132"/>
      <c r="AG52" s="132"/>
      <c r="AH52" s="132"/>
      <c r="AI52" s="132"/>
      <c r="AJ52" s="133"/>
      <c r="AK52" s="131"/>
      <c r="AL52" s="132"/>
      <c r="AM52" s="132"/>
      <c r="AN52" s="132"/>
      <c r="AO52" s="132"/>
      <c r="AP52" s="132"/>
      <c r="AQ52" s="133"/>
      <c r="AR52" s="131"/>
      <c r="AS52" s="132"/>
      <c r="AT52" s="133"/>
      <c r="AU52" s="208">
        <f t="shared" si="6"/>
        <v>0</v>
      </c>
      <c r="AV52" s="209"/>
      <c r="AW52" s="210">
        <f t="shared" si="7"/>
        <v>0</v>
      </c>
      <c r="AX52" s="211"/>
      <c r="AY52" s="212"/>
      <c r="AZ52" s="213"/>
      <c r="BA52" s="213"/>
      <c r="BB52" s="213"/>
      <c r="BC52" s="213"/>
      <c r="BD52" s="214"/>
    </row>
    <row r="53" spans="1:56" ht="39.9" customHeight="1" x14ac:dyDescent="0.45">
      <c r="A53" s="71"/>
      <c r="B53" s="85">
        <f t="shared" si="4"/>
        <v>40</v>
      </c>
      <c r="C53" s="198"/>
      <c r="D53" s="199"/>
      <c r="E53" s="200"/>
      <c r="F53" s="201"/>
      <c r="G53" s="202"/>
      <c r="H53" s="203"/>
      <c r="I53" s="203"/>
      <c r="J53" s="203"/>
      <c r="K53" s="204"/>
      <c r="L53" s="205"/>
      <c r="M53" s="206"/>
      <c r="N53" s="206"/>
      <c r="O53" s="207"/>
      <c r="P53" s="131"/>
      <c r="Q53" s="132"/>
      <c r="R53" s="132"/>
      <c r="S53" s="132"/>
      <c r="T53" s="132"/>
      <c r="U53" s="132"/>
      <c r="V53" s="133"/>
      <c r="W53" s="131"/>
      <c r="X53" s="132"/>
      <c r="Y53" s="132"/>
      <c r="Z53" s="132"/>
      <c r="AA53" s="132"/>
      <c r="AB53" s="132"/>
      <c r="AC53" s="133"/>
      <c r="AD53" s="131"/>
      <c r="AE53" s="132"/>
      <c r="AF53" s="132"/>
      <c r="AG53" s="132"/>
      <c r="AH53" s="132"/>
      <c r="AI53" s="132"/>
      <c r="AJ53" s="133"/>
      <c r="AK53" s="131"/>
      <c r="AL53" s="132"/>
      <c r="AM53" s="132"/>
      <c r="AN53" s="132"/>
      <c r="AO53" s="132"/>
      <c r="AP53" s="132"/>
      <c r="AQ53" s="133"/>
      <c r="AR53" s="131"/>
      <c r="AS53" s="132"/>
      <c r="AT53" s="133"/>
      <c r="AU53" s="208">
        <f t="shared" si="6"/>
        <v>0</v>
      </c>
      <c r="AV53" s="209"/>
      <c r="AW53" s="210">
        <f t="shared" si="7"/>
        <v>0</v>
      </c>
      <c r="AX53" s="211"/>
      <c r="AY53" s="212"/>
      <c r="AZ53" s="213"/>
      <c r="BA53" s="213"/>
      <c r="BB53" s="213"/>
      <c r="BC53" s="213"/>
      <c r="BD53" s="214"/>
    </row>
    <row r="54" spans="1:56" ht="39.9" customHeight="1" x14ac:dyDescent="0.45">
      <c r="A54" s="71"/>
      <c r="B54" s="85">
        <f t="shared" si="4"/>
        <v>41</v>
      </c>
      <c r="C54" s="198"/>
      <c r="D54" s="199"/>
      <c r="E54" s="200"/>
      <c r="F54" s="201"/>
      <c r="G54" s="202"/>
      <c r="H54" s="203"/>
      <c r="I54" s="203"/>
      <c r="J54" s="203"/>
      <c r="K54" s="204"/>
      <c r="L54" s="205"/>
      <c r="M54" s="206"/>
      <c r="N54" s="206"/>
      <c r="O54" s="207"/>
      <c r="P54" s="131"/>
      <c r="Q54" s="132"/>
      <c r="R54" s="132"/>
      <c r="S54" s="132"/>
      <c r="T54" s="132"/>
      <c r="U54" s="132"/>
      <c r="V54" s="133"/>
      <c r="W54" s="131"/>
      <c r="X54" s="132"/>
      <c r="Y54" s="132"/>
      <c r="Z54" s="132"/>
      <c r="AA54" s="132"/>
      <c r="AB54" s="132"/>
      <c r="AC54" s="133"/>
      <c r="AD54" s="131"/>
      <c r="AE54" s="132"/>
      <c r="AF54" s="132"/>
      <c r="AG54" s="132"/>
      <c r="AH54" s="132"/>
      <c r="AI54" s="132"/>
      <c r="AJ54" s="133"/>
      <c r="AK54" s="131"/>
      <c r="AL54" s="132"/>
      <c r="AM54" s="132"/>
      <c r="AN54" s="132"/>
      <c r="AO54" s="132"/>
      <c r="AP54" s="132"/>
      <c r="AQ54" s="133"/>
      <c r="AR54" s="131"/>
      <c r="AS54" s="132"/>
      <c r="AT54" s="133"/>
      <c r="AU54" s="208">
        <f t="shared" si="6"/>
        <v>0</v>
      </c>
      <c r="AV54" s="209"/>
      <c r="AW54" s="210">
        <f t="shared" si="7"/>
        <v>0</v>
      </c>
      <c r="AX54" s="211"/>
      <c r="AY54" s="212"/>
      <c r="AZ54" s="213"/>
      <c r="BA54" s="213"/>
      <c r="BB54" s="213"/>
      <c r="BC54" s="213"/>
      <c r="BD54" s="214"/>
    </row>
    <row r="55" spans="1:56" ht="39.9" customHeight="1" x14ac:dyDescent="0.45">
      <c r="A55" s="71"/>
      <c r="B55" s="85">
        <f t="shared" si="4"/>
        <v>42</v>
      </c>
      <c r="C55" s="198"/>
      <c r="D55" s="199"/>
      <c r="E55" s="200"/>
      <c r="F55" s="201"/>
      <c r="G55" s="202"/>
      <c r="H55" s="203"/>
      <c r="I55" s="203"/>
      <c r="J55" s="203"/>
      <c r="K55" s="204"/>
      <c r="L55" s="205"/>
      <c r="M55" s="206"/>
      <c r="N55" s="206"/>
      <c r="O55" s="207"/>
      <c r="P55" s="131"/>
      <c r="Q55" s="132"/>
      <c r="R55" s="132"/>
      <c r="S55" s="132"/>
      <c r="T55" s="132"/>
      <c r="U55" s="132"/>
      <c r="V55" s="133"/>
      <c r="W55" s="131"/>
      <c r="X55" s="132"/>
      <c r="Y55" s="132"/>
      <c r="Z55" s="132"/>
      <c r="AA55" s="132"/>
      <c r="AB55" s="132"/>
      <c r="AC55" s="133"/>
      <c r="AD55" s="131"/>
      <c r="AE55" s="132"/>
      <c r="AF55" s="132"/>
      <c r="AG55" s="132"/>
      <c r="AH55" s="132"/>
      <c r="AI55" s="132"/>
      <c r="AJ55" s="133"/>
      <c r="AK55" s="131"/>
      <c r="AL55" s="132"/>
      <c r="AM55" s="132"/>
      <c r="AN55" s="132"/>
      <c r="AO55" s="132"/>
      <c r="AP55" s="132"/>
      <c r="AQ55" s="133"/>
      <c r="AR55" s="131"/>
      <c r="AS55" s="132"/>
      <c r="AT55" s="133"/>
      <c r="AU55" s="208">
        <f t="shared" si="6"/>
        <v>0</v>
      </c>
      <c r="AV55" s="209"/>
      <c r="AW55" s="210">
        <f t="shared" si="7"/>
        <v>0</v>
      </c>
      <c r="AX55" s="211"/>
      <c r="AY55" s="212"/>
      <c r="AZ55" s="213"/>
      <c r="BA55" s="213"/>
      <c r="BB55" s="213"/>
      <c r="BC55" s="213"/>
      <c r="BD55" s="214"/>
    </row>
    <row r="56" spans="1:56" ht="39.9" customHeight="1" x14ac:dyDescent="0.45">
      <c r="A56" s="71"/>
      <c r="B56" s="85">
        <f t="shared" si="4"/>
        <v>43</v>
      </c>
      <c r="C56" s="198"/>
      <c r="D56" s="199"/>
      <c r="E56" s="200"/>
      <c r="F56" s="201"/>
      <c r="G56" s="202"/>
      <c r="H56" s="203"/>
      <c r="I56" s="203"/>
      <c r="J56" s="203"/>
      <c r="K56" s="204"/>
      <c r="L56" s="205"/>
      <c r="M56" s="206"/>
      <c r="N56" s="206"/>
      <c r="O56" s="207"/>
      <c r="P56" s="131"/>
      <c r="Q56" s="132"/>
      <c r="R56" s="132"/>
      <c r="S56" s="132"/>
      <c r="T56" s="132"/>
      <c r="U56" s="132"/>
      <c r="V56" s="133"/>
      <c r="W56" s="131"/>
      <c r="X56" s="132"/>
      <c r="Y56" s="132"/>
      <c r="Z56" s="132"/>
      <c r="AA56" s="132"/>
      <c r="AB56" s="132"/>
      <c r="AC56" s="133"/>
      <c r="AD56" s="131"/>
      <c r="AE56" s="132"/>
      <c r="AF56" s="132"/>
      <c r="AG56" s="132"/>
      <c r="AH56" s="132"/>
      <c r="AI56" s="132"/>
      <c r="AJ56" s="133"/>
      <c r="AK56" s="131"/>
      <c r="AL56" s="132"/>
      <c r="AM56" s="132"/>
      <c r="AN56" s="132"/>
      <c r="AO56" s="132"/>
      <c r="AP56" s="132"/>
      <c r="AQ56" s="133"/>
      <c r="AR56" s="131"/>
      <c r="AS56" s="132"/>
      <c r="AT56" s="133"/>
      <c r="AU56" s="208">
        <f t="shared" si="6"/>
        <v>0</v>
      </c>
      <c r="AV56" s="209"/>
      <c r="AW56" s="210">
        <f t="shared" si="7"/>
        <v>0</v>
      </c>
      <c r="AX56" s="211"/>
      <c r="AY56" s="212"/>
      <c r="AZ56" s="213"/>
      <c r="BA56" s="213"/>
      <c r="BB56" s="213"/>
      <c r="BC56" s="213"/>
      <c r="BD56" s="214"/>
    </row>
    <row r="57" spans="1:56" ht="39.9" customHeight="1" x14ac:dyDescent="0.45">
      <c r="A57" s="71"/>
      <c r="B57" s="85">
        <f t="shared" si="4"/>
        <v>44</v>
      </c>
      <c r="C57" s="198"/>
      <c r="D57" s="199"/>
      <c r="E57" s="200"/>
      <c r="F57" s="201"/>
      <c r="G57" s="202"/>
      <c r="H57" s="203"/>
      <c r="I57" s="203"/>
      <c r="J57" s="203"/>
      <c r="K57" s="204"/>
      <c r="L57" s="205"/>
      <c r="M57" s="206"/>
      <c r="N57" s="206"/>
      <c r="O57" s="207"/>
      <c r="P57" s="131"/>
      <c r="Q57" s="132"/>
      <c r="R57" s="132"/>
      <c r="S57" s="132"/>
      <c r="T57" s="132"/>
      <c r="U57" s="132"/>
      <c r="V57" s="133"/>
      <c r="W57" s="131"/>
      <c r="X57" s="132"/>
      <c r="Y57" s="132"/>
      <c r="Z57" s="132"/>
      <c r="AA57" s="132"/>
      <c r="AB57" s="132"/>
      <c r="AC57" s="133"/>
      <c r="AD57" s="131"/>
      <c r="AE57" s="132"/>
      <c r="AF57" s="132"/>
      <c r="AG57" s="132"/>
      <c r="AH57" s="132"/>
      <c r="AI57" s="132"/>
      <c r="AJ57" s="133"/>
      <c r="AK57" s="131"/>
      <c r="AL57" s="132"/>
      <c r="AM57" s="132"/>
      <c r="AN57" s="132"/>
      <c r="AO57" s="132"/>
      <c r="AP57" s="132"/>
      <c r="AQ57" s="133"/>
      <c r="AR57" s="131"/>
      <c r="AS57" s="132"/>
      <c r="AT57" s="133"/>
      <c r="AU57" s="208">
        <f t="shared" si="6"/>
        <v>0</v>
      </c>
      <c r="AV57" s="209"/>
      <c r="AW57" s="210">
        <f t="shared" si="7"/>
        <v>0</v>
      </c>
      <c r="AX57" s="211"/>
      <c r="AY57" s="212"/>
      <c r="AZ57" s="213"/>
      <c r="BA57" s="213"/>
      <c r="BB57" s="213"/>
      <c r="BC57" s="213"/>
      <c r="BD57" s="214"/>
    </row>
    <row r="58" spans="1:56" ht="39.9" customHeight="1" x14ac:dyDescent="0.45">
      <c r="A58" s="71"/>
      <c r="B58" s="85">
        <f t="shared" si="4"/>
        <v>45</v>
      </c>
      <c r="C58" s="198"/>
      <c r="D58" s="199"/>
      <c r="E58" s="200"/>
      <c r="F58" s="201"/>
      <c r="G58" s="202"/>
      <c r="H58" s="203"/>
      <c r="I58" s="203"/>
      <c r="J58" s="203"/>
      <c r="K58" s="204"/>
      <c r="L58" s="205"/>
      <c r="M58" s="206"/>
      <c r="N58" s="206"/>
      <c r="O58" s="207"/>
      <c r="P58" s="131"/>
      <c r="Q58" s="132"/>
      <c r="R58" s="132"/>
      <c r="S58" s="132"/>
      <c r="T58" s="132"/>
      <c r="U58" s="132"/>
      <c r="V58" s="133"/>
      <c r="W58" s="131"/>
      <c r="X58" s="132"/>
      <c r="Y58" s="132"/>
      <c r="Z58" s="132"/>
      <c r="AA58" s="132"/>
      <c r="AB58" s="132"/>
      <c r="AC58" s="133"/>
      <c r="AD58" s="131"/>
      <c r="AE58" s="132"/>
      <c r="AF58" s="132"/>
      <c r="AG58" s="132"/>
      <c r="AH58" s="132"/>
      <c r="AI58" s="132"/>
      <c r="AJ58" s="133"/>
      <c r="AK58" s="131"/>
      <c r="AL58" s="132"/>
      <c r="AM58" s="132"/>
      <c r="AN58" s="132"/>
      <c r="AO58" s="132"/>
      <c r="AP58" s="132"/>
      <c r="AQ58" s="133"/>
      <c r="AR58" s="131"/>
      <c r="AS58" s="132"/>
      <c r="AT58" s="133"/>
      <c r="AU58" s="208">
        <f t="shared" si="6"/>
        <v>0</v>
      </c>
      <c r="AV58" s="209"/>
      <c r="AW58" s="210">
        <f t="shared" si="7"/>
        <v>0</v>
      </c>
      <c r="AX58" s="211"/>
      <c r="AY58" s="212"/>
      <c r="AZ58" s="213"/>
      <c r="BA58" s="213"/>
      <c r="BB58" s="213"/>
      <c r="BC58" s="213"/>
      <c r="BD58" s="214"/>
    </row>
    <row r="59" spans="1:56" ht="39.9" customHeight="1" x14ac:dyDescent="0.45">
      <c r="A59" s="71"/>
      <c r="B59" s="85">
        <f t="shared" si="4"/>
        <v>46</v>
      </c>
      <c r="C59" s="198"/>
      <c r="D59" s="199"/>
      <c r="E59" s="200"/>
      <c r="F59" s="201"/>
      <c r="G59" s="202"/>
      <c r="H59" s="203"/>
      <c r="I59" s="203"/>
      <c r="J59" s="203"/>
      <c r="K59" s="204"/>
      <c r="L59" s="205"/>
      <c r="M59" s="206"/>
      <c r="N59" s="206"/>
      <c r="O59" s="207"/>
      <c r="P59" s="131"/>
      <c r="Q59" s="132"/>
      <c r="R59" s="132"/>
      <c r="S59" s="132"/>
      <c r="T59" s="132"/>
      <c r="U59" s="132"/>
      <c r="V59" s="133"/>
      <c r="W59" s="131"/>
      <c r="X59" s="132"/>
      <c r="Y59" s="132"/>
      <c r="Z59" s="132"/>
      <c r="AA59" s="132"/>
      <c r="AB59" s="132"/>
      <c r="AC59" s="133"/>
      <c r="AD59" s="131"/>
      <c r="AE59" s="132"/>
      <c r="AF59" s="132"/>
      <c r="AG59" s="132"/>
      <c r="AH59" s="132"/>
      <c r="AI59" s="132"/>
      <c r="AJ59" s="133"/>
      <c r="AK59" s="131"/>
      <c r="AL59" s="132"/>
      <c r="AM59" s="132"/>
      <c r="AN59" s="132"/>
      <c r="AO59" s="132"/>
      <c r="AP59" s="132"/>
      <c r="AQ59" s="133"/>
      <c r="AR59" s="131"/>
      <c r="AS59" s="132"/>
      <c r="AT59" s="133"/>
      <c r="AU59" s="208">
        <f t="shared" si="6"/>
        <v>0</v>
      </c>
      <c r="AV59" s="209"/>
      <c r="AW59" s="210">
        <f t="shared" si="7"/>
        <v>0</v>
      </c>
      <c r="AX59" s="211"/>
      <c r="AY59" s="212"/>
      <c r="AZ59" s="213"/>
      <c r="BA59" s="213"/>
      <c r="BB59" s="213"/>
      <c r="BC59" s="213"/>
      <c r="BD59" s="214"/>
    </row>
    <row r="60" spans="1:56" ht="39.9" customHeight="1" x14ac:dyDescent="0.45">
      <c r="A60" s="71"/>
      <c r="B60" s="85">
        <f t="shared" si="4"/>
        <v>47</v>
      </c>
      <c r="C60" s="198"/>
      <c r="D60" s="199"/>
      <c r="E60" s="200"/>
      <c r="F60" s="201"/>
      <c r="G60" s="202"/>
      <c r="H60" s="203"/>
      <c r="I60" s="203"/>
      <c r="J60" s="203"/>
      <c r="K60" s="204"/>
      <c r="L60" s="205"/>
      <c r="M60" s="206"/>
      <c r="N60" s="206"/>
      <c r="O60" s="207"/>
      <c r="P60" s="131"/>
      <c r="Q60" s="132"/>
      <c r="R60" s="132"/>
      <c r="S60" s="132"/>
      <c r="T60" s="132"/>
      <c r="U60" s="132"/>
      <c r="V60" s="133"/>
      <c r="W60" s="131"/>
      <c r="X60" s="132"/>
      <c r="Y60" s="132"/>
      <c r="Z60" s="132"/>
      <c r="AA60" s="132"/>
      <c r="AB60" s="132"/>
      <c r="AC60" s="133"/>
      <c r="AD60" s="131"/>
      <c r="AE60" s="132"/>
      <c r="AF60" s="132"/>
      <c r="AG60" s="132"/>
      <c r="AH60" s="132"/>
      <c r="AI60" s="132"/>
      <c r="AJ60" s="133"/>
      <c r="AK60" s="131"/>
      <c r="AL60" s="132"/>
      <c r="AM60" s="132"/>
      <c r="AN60" s="132"/>
      <c r="AO60" s="132"/>
      <c r="AP60" s="132"/>
      <c r="AQ60" s="133"/>
      <c r="AR60" s="131"/>
      <c r="AS60" s="132"/>
      <c r="AT60" s="133"/>
      <c r="AU60" s="208">
        <f t="shared" si="6"/>
        <v>0</v>
      </c>
      <c r="AV60" s="209"/>
      <c r="AW60" s="210">
        <f t="shared" si="7"/>
        <v>0</v>
      </c>
      <c r="AX60" s="211"/>
      <c r="AY60" s="212"/>
      <c r="AZ60" s="213"/>
      <c r="BA60" s="213"/>
      <c r="BB60" s="213"/>
      <c r="BC60" s="213"/>
      <c r="BD60" s="214"/>
    </row>
    <row r="61" spans="1:56" ht="39.9" customHeight="1" x14ac:dyDescent="0.45">
      <c r="A61" s="71"/>
      <c r="B61" s="85">
        <f t="shared" si="4"/>
        <v>48</v>
      </c>
      <c r="C61" s="198"/>
      <c r="D61" s="199"/>
      <c r="E61" s="200"/>
      <c r="F61" s="201"/>
      <c r="G61" s="202"/>
      <c r="H61" s="203"/>
      <c r="I61" s="203"/>
      <c r="J61" s="203"/>
      <c r="K61" s="204"/>
      <c r="L61" s="205"/>
      <c r="M61" s="206"/>
      <c r="N61" s="206"/>
      <c r="O61" s="207"/>
      <c r="P61" s="131"/>
      <c r="Q61" s="132"/>
      <c r="R61" s="132"/>
      <c r="S61" s="132"/>
      <c r="T61" s="132"/>
      <c r="U61" s="132"/>
      <c r="V61" s="133"/>
      <c r="W61" s="131"/>
      <c r="X61" s="132"/>
      <c r="Y61" s="132"/>
      <c r="Z61" s="132"/>
      <c r="AA61" s="132"/>
      <c r="AB61" s="132"/>
      <c r="AC61" s="133"/>
      <c r="AD61" s="131"/>
      <c r="AE61" s="132"/>
      <c r="AF61" s="132"/>
      <c r="AG61" s="132"/>
      <c r="AH61" s="132"/>
      <c r="AI61" s="132"/>
      <c r="AJ61" s="133"/>
      <c r="AK61" s="131"/>
      <c r="AL61" s="132"/>
      <c r="AM61" s="132"/>
      <c r="AN61" s="132"/>
      <c r="AO61" s="132"/>
      <c r="AP61" s="132"/>
      <c r="AQ61" s="133"/>
      <c r="AR61" s="131"/>
      <c r="AS61" s="132"/>
      <c r="AT61" s="133"/>
      <c r="AU61" s="208">
        <f t="shared" si="6"/>
        <v>0</v>
      </c>
      <c r="AV61" s="209"/>
      <c r="AW61" s="210">
        <f t="shared" si="7"/>
        <v>0</v>
      </c>
      <c r="AX61" s="211"/>
      <c r="AY61" s="212"/>
      <c r="AZ61" s="213"/>
      <c r="BA61" s="213"/>
      <c r="BB61" s="213"/>
      <c r="BC61" s="213"/>
      <c r="BD61" s="214"/>
    </row>
    <row r="62" spans="1:56" ht="39.9" customHeight="1" x14ac:dyDescent="0.45">
      <c r="A62" s="71"/>
      <c r="B62" s="85">
        <f t="shared" si="4"/>
        <v>49</v>
      </c>
      <c r="C62" s="198"/>
      <c r="D62" s="199"/>
      <c r="E62" s="200"/>
      <c r="F62" s="201"/>
      <c r="G62" s="202"/>
      <c r="H62" s="203"/>
      <c r="I62" s="203"/>
      <c r="J62" s="203"/>
      <c r="K62" s="204"/>
      <c r="L62" s="205"/>
      <c r="M62" s="206"/>
      <c r="N62" s="206"/>
      <c r="O62" s="207"/>
      <c r="P62" s="131"/>
      <c r="Q62" s="132"/>
      <c r="R62" s="132"/>
      <c r="S62" s="132"/>
      <c r="T62" s="132"/>
      <c r="U62" s="132"/>
      <c r="V62" s="133"/>
      <c r="W62" s="131"/>
      <c r="X62" s="132"/>
      <c r="Y62" s="132"/>
      <c r="Z62" s="132"/>
      <c r="AA62" s="132"/>
      <c r="AB62" s="132"/>
      <c r="AC62" s="133"/>
      <c r="AD62" s="131"/>
      <c r="AE62" s="132"/>
      <c r="AF62" s="132"/>
      <c r="AG62" s="132"/>
      <c r="AH62" s="132"/>
      <c r="AI62" s="132"/>
      <c r="AJ62" s="133"/>
      <c r="AK62" s="131"/>
      <c r="AL62" s="132"/>
      <c r="AM62" s="132"/>
      <c r="AN62" s="132"/>
      <c r="AO62" s="132"/>
      <c r="AP62" s="132"/>
      <c r="AQ62" s="133"/>
      <c r="AR62" s="131"/>
      <c r="AS62" s="132"/>
      <c r="AT62" s="133"/>
      <c r="AU62" s="208">
        <f t="shared" si="6"/>
        <v>0</v>
      </c>
      <c r="AV62" s="209"/>
      <c r="AW62" s="210">
        <f t="shared" si="7"/>
        <v>0</v>
      </c>
      <c r="AX62" s="211"/>
      <c r="AY62" s="212"/>
      <c r="AZ62" s="213"/>
      <c r="BA62" s="213"/>
      <c r="BB62" s="213"/>
      <c r="BC62" s="213"/>
      <c r="BD62" s="214"/>
    </row>
    <row r="63" spans="1:56" ht="39.9" customHeight="1" x14ac:dyDescent="0.45">
      <c r="A63" s="71"/>
      <c r="B63" s="85">
        <f t="shared" si="4"/>
        <v>50</v>
      </c>
      <c r="C63" s="198"/>
      <c r="D63" s="199"/>
      <c r="E63" s="200"/>
      <c r="F63" s="201"/>
      <c r="G63" s="202"/>
      <c r="H63" s="203"/>
      <c r="I63" s="203"/>
      <c r="J63" s="203"/>
      <c r="K63" s="204"/>
      <c r="L63" s="205"/>
      <c r="M63" s="206"/>
      <c r="N63" s="206"/>
      <c r="O63" s="207"/>
      <c r="P63" s="131"/>
      <c r="Q63" s="132"/>
      <c r="R63" s="132"/>
      <c r="S63" s="132"/>
      <c r="T63" s="132"/>
      <c r="U63" s="132"/>
      <c r="V63" s="133"/>
      <c r="W63" s="131"/>
      <c r="X63" s="132"/>
      <c r="Y63" s="132"/>
      <c r="Z63" s="132"/>
      <c r="AA63" s="132"/>
      <c r="AB63" s="132"/>
      <c r="AC63" s="133"/>
      <c r="AD63" s="131"/>
      <c r="AE63" s="132"/>
      <c r="AF63" s="132"/>
      <c r="AG63" s="132"/>
      <c r="AH63" s="132"/>
      <c r="AI63" s="132"/>
      <c r="AJ63" s="133"/>
      <c r="AK63" s="131"/>
      <c r="AL63" s="132"/>
      <c r="AM63" s="132"/>
      <c r="AN63" s="132"/>
      <c r="AO63" s="132"/>
      <c r="AP63" s="132"/>
      <c r="AQ63" s="133"/>
      <c r="AR63" s="131"/>
      <c r="AS63" s="132"/>
      <c r="AT63" s="133"/>
      <c r="AU63" s="208">
        <f t="shared" si="6"/>
        <v>0</v>
      </c>
      <c r="AV63" s="209"/>
      <c r="AW63" s="210">
        <f t="shared" si="7"/>
        <v>0</v>
      </c>
      <c r="AX63" s="211"/>
      <c r="AY63" s="212"/>
      <c r="AZ63" s="213"/>
      <c r="BA63" s="213"/>
      <c r="BB63" s="213"/>
      <c r="BC63" s="213"/>
      <c r="BD63" s="214"/>
    </row>
    <row r="64" spans="1:56" ht="20.25" customHeight="1" x14ac:dyDescent="0.45">
      <c r="A64" s="71"/>
      <c r="B64" s="67"/>
      <c r="C64" s="43"/>
      <c r="D64" s="94"/>
      <c r="E64" s="94"/>
      <c r="F64" s="95"/>
      <c r="G64" s="95"/>
      <c r="H64" s="95"/>
      <c r="I64" s="95"/>
      <c r="J64" s="95"/>
      <c r="K64" s="95"/>
      <c r="L64" s="95"/>
      <c r="M64" s="95"/>
      <c r="N64" s="95"/>
      <c r="O64" s="95"/>
      <c r="P64" s="95"/>
      <c r="Q64" s="95"/>
      <c r="R64" s="95"/>
      <c r="S64" s="95"/>
      <c r="T64" s="95"/>
      <c r="U64" s="95"/>
      <c r="V64" s="95"/>
      <c r="W64" s="95"/>
      <c r="X64" s="95"/>
      <c r="Y64" s="95"/>
      <c r="Z64" s="95"/>
      <c r="AA64" s="95"/>
      <c r="AB64" s="95"/>
      <c r="AC64" s="96"/>
      <c r="AD64" s="95"/>
      <c r="AE64" s="95"/>
      <c r="AF64" s="95"/>
      <c r="AG64" s="95"/>
      <c r="AH64" s="95"/>
      <c r="AI64" s="95"/>
      <c r="AJ64" s="95"/>
      <c r="AK64" s="95"/>
      <c r="AL64" s="95"/>
      <c r="AM64" s="95"/>
      <c r="AN64" s="95"/>
      <c r="AO64" s="95"/>
      <c r="AP64" s="95"/>
      <c r="AQ64" s="95"/>
      <c r="AR64" s="95"/>
      <c r="AS64" s="95"/>
      <c r="AT64" s="95"/>
      <c r="AU64" s="95"/>
      <c r="AV64" s="67"/>
      <c r="AW64" s="67"/>
      <c r="AX64" s="71"/>
      <c r="AY64" s="71"/>
      <c r="AZ64" s="71"/>
      <c r="BA64" s="71"/>
      <c r="BB64" s="71"/>
      <c r="BC64" s="71"/>
      <c r="BD64" s="71"/>
    </row>
    <row r="65" spans="1:56" ht="20.25" customHeight="1" x14ac:dyDescent="0.45">
      <c r="A65" s="71"/>
      <c r="B65" s="95" t="s">
        <v>133</v>
      </c>
      <c r="C65" s="95"/>
      <c r="D65" s="95"/>
      <c r="E65" s="95"/>
      <c r="F65" s="95"/>
      <c r="G65" s="95"/>
      <c r="H65" s="95"/>
      <c r="I65" s="95"/>
      <c r="J65" s="95"/>
      <c r="K65" s="95"/>
      <c r="L65" s="96"/>
      <c r="M65" s="95"/>
      <c r="N65" s="95"/>
      <c r="O65" s="95"/>
      <c r="P65" s="95"/>
      <c r="Q65" s="95"/>
      <c r="R65" s="95"/>
      <c r="S65" s="95"/>
      <c r="T65" s="95" t="s">
        <v>70</v>
      </c>
      <c r="U65" s="95"/>
      <c r="V65" s="95"/>
      <c r="W65" s="95"/>
      <c r="X65" s="95"/>
      <c r="Y65" s="95"/>
      <c r="Z65" s="98"/>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row>
    <row r="66" spans="1:56" ht="20.25" customHeight="1" x14ac:dyDescent="0.45">
      <c r="A66" s="71"/>
      <c r="B66" s="95"/>
      <c r="C66" s="246" t="s">
        <v>35</v>
      </c>
      <c r="D66" s="246"/>
      <c r="E66" s="246" t="s">
        <v>36</v>
      </c>
      <c r="F66" s="246"/>
      <c r="G66" s="246"/>
      <c r="H66" s="246"/>
      <c r="I66" s="95"/>
      <c r="J66" s="248" t="s">
        <v>39</v>
      </c>
      <c r="K66" s="248"/>
      <c r="L66" s="248"/>
      <c r="M66" s="248"/>
      <c r="N66" s="67"/>
      <c r="O66" s="67"/>
      <c r="P66" s="93" t="s">
        <v>47</v>
      </c>
      <c r="Q66" s="93"/>
      <c r="R66" s="95"/>
      <c r="S66" s="95"/>
      <c r="T66" s="249" t="s">
        <v>7</v>
      </c>
      <c r="U66" s="250"/>
      <c r="V66" s="249" t="s">
        <v>8</v>
      </c>
      <c r="W66" s="251"/>
      <c r="X66" s="251"/>
      <c r="Y66" s="250"/>
      <c r="Z66" s="98"/>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row>
    <row r="67" spans="1:56" ht="20.25" customHeight="1" x14ac:dyDescent="0.45">
      <c r="A67" s="71"/>
      <c r="B67" s="95"/>
      <c r="C67" s="247"/>
      <c r="D67" s="247"/>
      <c r="E67" s="247" t="s">
        <v>37</v>
      </c>
      <c r="F67" s="247"/>
      <c r="G67" s="247" t="s">
        <v>38</v>
      </c>
      <c r="H67" s="247"/>
      <c r="I67" s="95"/>
      <c r="J67" s="247" t="s">
        <v>37</v>
      </c>
      <c r="K67" s="247"/>
      <c r="L67" s="247" t="s">
        <v>38</v>
      </c>
      <c r="M67" s="247"/>
      <c r="N67" s="67"/>
      <c r="O67" s="67"/>
      <c r="P67" s="93" t="s">
        <v>44</v>
      </c>
      <c r="Q67" s="93"/>
      <c r="R67" s="95"/>
      <c r="S67" s="95"/>
      <c r="T67" s="249" t="s">
        <v>3</v>
      </c>
      <c r="U67" s="250"/>
      <c r="V67" s="249" t="s">
        <v>50</v>
      </c>
      <c r="W67" s="251"/>
      <c r="X67" s="251"/>
      <c r="Y67" s="250"/>
      <c r="Z67" s="14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row>
    <row r="68" spans="1:56" ht="20.25" customHeight="1" x14ac:dyDescent="0.45">
      <c r="A68" s="71"/>
      <c r="B68" s="95"/>
      <c r="C68" s="249" t="s">
        <v>3</v>
      </c>
      <c r="D68" s="250"/>
      <c r="E68" s="252">
        <f>SUMIFS($AU$14:$AV$63,$C$14:$D$63,"介護支援専門員",$E$14:$F$63,"A")</f>
        <v>0</v>
      </c>
      <c r="F68" s="253"/>
      <c r="G68" s="254">
        <f>SUMIFS($AW$14:$AX$63,$C$14:$D$63,"介護支援専門員",$E$14:$F$63,"A")</f>
        <v>0</v>
      </c>
      <c r="H68" s="255"/>
      <c r="I68" s="109"/>
      <c r="J68" s="256">
        <v>0</v>
      </c>
      <c r="K68" s="257"/>
      <c r="L68" s="256">
        <v>0</v>
      </c>
      <c r="M68" s="257"/>
      <c r="N68" s="108"/>
      <c r="O68" s="108"/>
      <c r="P68" s="256">
        <v>0</v>
      </c>
      <c r="Q68" s="257"/>
      <c r="R68" s="95"/>
      <c r="S68" s="95"/>
      <c r="T68" s="249" t="s">
        <v>4</v>
      </c>
      <c r="U68" s="250"/>
      <c r="V68" s="249" t="s">
        <v>51</v>
      </c>
      <c r="W68" s="251"/>
      <c r="X68" s="251"/>
      <c r="Y68" s="250"/>
      <c r="Z68" s="140"/>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row>
    <row r="69" spans="1:56" ht="20.25" customHeight="1" x14ac:dyDescent="0.45">
      <c r="A69" s="71"/>
      <c r="B69" s="95"/>
      <c r="C69" s="249" t="s">
        <v>4</v>
      </c>
      <c r="D69" s="250"/>
      <c r="E69" s="252">
        <f>SUMIFS($AU$14:$AV$63,$C$14:$D$63,"介護支援専門員",$E$14:$F$63,"B")</f>
        <v>0</v>
      </c>
      <c r="F69" s="253"/>
      <c r="G69" s="254">
        <f>SUMIFS($AW$14:$AX$63,$C$14:$D$63,"介護支援専門員",$E$14:$F$63,"B")</f>
        <v>0</v>
      </c>
      <c r="H69" s="255"/>
      <c r="I69" s="109"/>
      <c r="J69" s="256">
        <v>0</v>
      </c>
      <c r="K69" s="257"/>
      <c r="L69" s="256">
        <v>0</v>
      </c>
      <c r="M69" s="257"/>
      <c r="N69" s="108"/>
      <c r="O69" s="108"/>
      <c r="P69" s="256">
        <v>0</v>
      </c>
      <c r="Q69" s="257"/>
      <c r="R69" s="95"/>
      <c r="S69" s="95"/>
      <c r="T69" s="249" t="s">
        <v>5</v>
      </c>
      <c r="U69" s="250"/>
      <c r="V69" s="249" t="s">
        <v>52</v>
      </c>
      <c r="W69" s="251"/>
      <c r="X69" s="251"/>
      <c r="Y69" s="250"/>
      <c r="Z69" s="140"/>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row>
    <row r="70" spans="1:56" ht="20.25" customHeight="1" x14ac:dyDescent="0.45">
      <c r="A70" s="71"/>
      <c r="B70" s="95"/>
      <c r="C70" s="249" t="s">
        <v>5</v>
      </c>
      <c r="D70" s="250"/>
      <c r="E70" s="252">
        <f>SUMIFS($AU$14:$AV$63,$C$14:$D$63,"介護支援専門員",$E$14:$F$63,"C")</f>
        <v>0</v>
      </c>
      <c r="F70" s="253"/>
      <c r="G70" s="254">
        <f>SUMIFS($AW$14:$AX$63,$C$14:$D$63,"介護支援専門員",$E$14:$F$63,"C")</f>
        <v>0</v>
      </c>
      <c r="H70" s="255"/>
      <c r="I70" s="109"/>
      <c r="J70" s="256">
        <v>0</v>
      </c>
      <c r="K70" s="257"/>
      <c r="L70" s="258">
        <v>0</v>
      </c>
      <c r="M70" s="259"/>
      <c r="N70" s="108"/>
      <c r="O70" s="108"/>
      <c r="P70" s="252" t="s">
        <v>30</v>
      </c>
      <c r="Q70" s="253"/>
      <c r="R70" s="95"/>
      <c r="S70" s="95"/>
      <c r="T70" s="249" t="s">
        <v>6</v>
      </c>
      <c r="U70" s="250"/>
      <c r="V70" s="249" t="s">
        <v>69</v>
      </c>
      <c r="W70" s="251"/>
      <c r="X70" s="251"/>
      <c r="Y70" s="250"/>
      <c r="Z70" s="141"/>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row>
    <row r="71" spans="1:56" ht="20.25" customHeight="1" x14ac:dyDescent="0.45">
      <c r="A71" s="71"/>
      <c r="B71" s="95"/>
      <c r="C71" s="249" t="s">
        <v>6</v>
      </c>
      <c r="D71" s="250"/>
      <c r="E71" s="252">
        <f>SUMIFS($AU$14:$AV$63,$C$14:$D$63,"介護支援専門員",$E$14:$F$63,"D")</f>
        <v>0</v>
      </c>
      <c r="F71" s="253"/>
      <c r="G71" s="254">
        <f>SUMIFS($AW$14:$AX$63,$C$14:$D$63,"介護支援専門員",$E$14:$F$63,"D")</f>
        <v>0</v>
      </c>
      <c r="H71" s="255"/>
      <c r="I71" s="109"/>
      <c r="J71" s="256">
        <v>0</v>
      </c>
      <c r="K71" s="257"/>
      <c r="L71" s="258">
        <v>0</v>
      </c>
      <c r="M71" s="259"/>
      <c r="N71" s="108"/>
      <c r="O71" s="108"/>
      <c r="P71" s="252" t="s">
        <v>30</v>
      </c>
      <c r="Q71" s="253"/>
      <c r="R71" s="95"/>
      <c r="S71" s="95"/>
      <c r="T71" s="95"/>
      <c r="U71" s="260"/>
      <c r="V71" s="260"/>
      <c r="W71" s="261"/>
      <c r="X71" s="261"/>
      <c r="Y71" s="147"/>
      <c r="Z71" s="147"/>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row>
    <row r="72" spans="1:56" ht="20.25" customHeight="1" x14ac:dyDescent="0.45">
      <c r="A72" s="71"/>
      <c r="B72" s="95"/>
      <c r="C72" s="249" t="s">
        <v>27</v>
      </c>
      <c r="D72" s="250"/>
      <c r="E72" s="252">
        <f>SUM(E68:F71)</f>
        <v>0</v>
      </c>
      <c r="F72" s="253"/>
      <c r="G72" s="254">
        <f>SUM(G68:H71)</f>
        <v>0</v>
      </c>
      <c r="H72" s="255"/>
      <c r="I72" s="109"/>
      <c r="J72" s="252">
        <f>SUM(J68:K71)</f>
        <v>0</v>
      </c>
      <c r="K72" s="253"/>
      <c r="L72" s="252">
        <f>SUM(L68:M71)</f>
        <v>0</v>
      </c>
      <c r="M72" s="253"/>
      <c r="N72" s="108"/>
      <c r="O72" s="108"/>
      <c r="P72" s="252">
        <f>SUM(P68:Q69)</f>
        <v>0</v>
      </c>
      <c r="Q72" s="253"/>
      <c r="R72" s="95"/>
      <c r="S72" s="95"/>
      <c r="T72" s="95"/>
      <c r="U72" s="260"/>
      <c r="V72" s="260"/>
      <c r="W72" s="261"/>
      <c r="X72" s="261"/>
      <c r="Y72" s="146"/>
      <c r="Z72" s="146"/>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row>
    <row r="73" spans="1:56" ht="20.25" customHeight="1" x14ac:dyDescent="0.45">
      <c r="A73" s="71"/>
      <c r="B73" s="95"/>
      <c r="C73" s="95"/>
      <c r="D73" s="95"/>
      <c r="E73" s="95"/>
      <c r="F73" s="95"/>
      <c r="G73" s="95"/>
      <c r="H73" s="95"/>
      <c r="I73" s="95"/>
      <c r="J73" s="95"/>
      <c r="K73" s="95"/>
      <c r="L73" s="96"/>
      <c r="M73" s="95"/>
      <c r="N73" s="95"/>
      <c r="O73" s="95"/>
      <c r="P73" s="95"/>
      <c r="Q73" s="95"/>
      <c r="R73" s="95"/>
      <c r="S73" s="95"/>
      <c r="T73" s="95"/>
      <c r="U73" s="98"/>
      <c r="V73" s="98"/>
      <c r="W73" s="98"/>
      <c r="X73" s="98"/>
      <c r="Y73" s="98"/>
      <c r="Z73" s="98"/>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row>
    <row r="74" spans="1:56" ht="20.25" customHeight="1" x14ac:dyDescent="0.45">
      <c r="A74" s="71"/>
      <c r="B74" s="95"/>
      <c r="C74" s="96" t="s">
        <v>45</v>
      </c>
      <c r="D74" s="95"/>
      <c r="E74" s="95"/>
      <c r="F74" s="95"/>
      <c r="G74" s="95"/>
      <c r="H74" s="95"/>
      <c r="I74" s="103" t="s">
        <v>89</v>
      </c>
      <c r="J74" s="269" t="s">
        <v>90</v>
      </c>
      <c r="K74" s="270"/>
      <c r="L74" s="104"/>
      <c r="M74" s="103"/>
      <c r="N74" s="95"/>
      <c r="O74" s="95"/>
      <c r="P74" s="95"/>
      <c r="Q74" s="95"/>
      <c r="R74" s="95"/>
      <c r="S74" s="95"/>
      <c r="T74" s="95"/>
      <c r="U74" s="99"/>
      <c r="V74" s="98"/>
      <c r="W74" s="98"/>
      <c r="X74" s="98"/>
      <c r="Y74" s="98"/>
      <c r="Z74" s="98"/>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row>
    <row r="75" spans="1:56" ht="20.25" customHeight="1" x14ac:dyDescent="0.45">
      <c r="A75" s="71"/>
      <c r="B75" s="95"/>
      <c r="C75" s="95" t="s">
        <v>40</v>
      </c>
      <c r="D75" s="95"/>
      <c r="E75" s="95"/>
      <c r="F75" s="95"/>
      <c r="G75" s="95"/>
      <c r="H75" s="95" t="s">
        <v>41</v>
      </c>
      <c r="I75" s="95"/>
      <c r="J75" s="95"/>
      <c r="K75" s="95"/>
      <c r="L75" s="96"/>
      <c r="M75" s="95"/>
      <c r="N75" s="95"/>
      <c r="O75" s="95"/>
      <c r="P75" s="95"/>
      <c r="Q75" s="95"/>
      <c r="R75" s="95"/>
      <c r="S75" s="95"/>
      <c r="T75" s="95"/>
      <c r="U75" s="98"/>
      <c r="V75" s="98"/>
      <c r="W75" s="98"/>
      <c r="X75" s="98"/>
      <c r="Y75" s="98"/>
      <c r="Z75" s="98"/>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row>
    <row r="76" spans="1:56" ht="20.25" customHeight="1" x14ac:dyDescent="0.45">
      <c r="A76" s="71"/>
      <c r="B76" s="95"/>
      <c r="C76" s="95" t="str">
        <f>IF($J$74="週","対象時間数（週平均）","対象時間数（当月合計）")</f>
        <v>対象時間数（週平均）</v>
      </c>
      <c r="D76" s="95"/>
      <c r="E76" s="95"/>
      <c r="F76" s="95"/>
      <c r="G76" s="95"/>
      <c r="H76" s="95" t="str">
        <f>IF($J$74="週","週に勤務すべき時間数","当月に勤務すべき時間数")</f>
        <v>週に勤務すべき時間数</v>
      </c>
      <c r="I76" s="95"/>
      <c r="J76" s="95"/>
      <c r="K76" s="95"/>
      <c r="L76" s="96"/>
      <c r="M76" s="247" t="s">
        <v>42</v>
      </c>
      <c r="N76" s="247"/>
      <c r="O76" s="247"/>
      <c r="P76" s="247"/>
      <c r="Q76" s="95"/>
      <c r="R76" s="95"/>
      <c r="S76" s="95"/>
      <c r="T76" s="95"/>
      <c r="U76" s="98"/>
      <c r="V76" s="98"/>
      <c r="W76" s="98"/>
      <c r="X76" s="98"/>
      <c r="Y76" s="98"/>
      <c r="Z76" s="98"/>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row>
    <row r="77" spans="1:56" ht="20.25" customHeight="1" x14ac:dyDescent="0.45">
      <c r="A77" s="71"/>
      <c r="B77" s="95"/>
      <c r="C77" s="271">
        <f>IF($J$74="週",L72,J72)</f>
        <v>0</v>
      </c>
      <c r="D77" s="272"/>
      <c r="E77" s="272"/>
      <c r="F77" s="273"/>
      <c r="G77" s="142" t="s">
        <v>28</v>
      </c>
      <c r="H77" s="249">
        <f>IF($J$74="週",$AV$5,$AZ$5)</f>
        <v>40</v>
      </c>
      <c r="I77" s="251"/>
      <c r="J77" s="251"/>
      <c r="K77" s="250"/>
      <c r="L77" s="142" t="s">
        <v>29</v>
      </c>
      <c r="M77" s="263">
        <f>ROUNDDOWN(C77/H77,1)</f>
        <v>0</v>
      </c>
      <c r="N77" s="264"/>
      <c r="O77" s="264"/>
      <c r="P77" s="265"/>
      <c r="Q77" s="95"/>
      <c r="R77" s="95"/>
      <c r="S77" s="95"/>
      <c r="T77" s="95"/>
      <c r="U77" s="262"/>
      <c r="V77" s="262"/>
      <c r="W77" s="262"/>
      <c r="X77" s="262"/>
      <c r="Y77" s="140"/>
      <c r="Z77" s="98"/>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row>
    <row r="78" spans="1:56" ht="20.25" customHeight="1" x14ac:dyDescent="0.45">
      <c r="A78" s="71"/>
      <c r="B78" s="95"/>
      <c r="C78" s="95"/>
      <c r="D78" s="95"/>
      <c r="E78" s="95"/>
      <c r="F78" s="95"/>
      <c r="G78" s="95"/>
      <c r="H78" s="95"/>
      <c r="I78" s="95"/>
      <c r="J78" s="95"/>
      <c r="K78" s="95"/>
      <c r="L78" s="96"/>
      <c r="M78" s="95" t="s">
        <v>71</v>
      </c>
      <c r="N78" s="95"/>
      <c r="O78" s="95"/>
      <c r="P78" s="95"/>
      <c r="Q78" s="95"/>
      <c r="R78" s="95"/>
      <c r="S78" s="95"/>
      <c r="T78" s="95"/>
      <c r="U78" s="98"/>
      <c r="V78" s="98"/>
      <c r="W78" s="98"/>
      <c r="X78" s="98"/>
      <c r="Y78" s="98"/>
      <c r="Z78" s="98"/>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row>
    <row r="79" spans="1:56" ht="20.25" customHeight="1" x14ac:dyDescent="0.45">
      <c r="A79" s="71"/>
      <c r="B79" s="95"/>
      <c r="C79" s="95" t="s">
        <v>122</v>
      </c>
      <c r="D79" s="95"/>
      <c r="E79" s="95"/>
      <c r="F79" s="95"/>
      <c r="G79" s="95"/>
      <c r="H79" s="95"/>
      <c r="I79" s="95"/>
      <c r="J79" s="95"/>
      <c r="K79" s="95"/>
      <c r="L79" s="96"/>
      <c r="M79" s="95"/>
      <c r="N79" s="95"/>
      <c r="O79" s="95"/>
      <c r="P79" s="95"/>
      <c r="Q79" s="95"/>
      <c r="R79" s="95"/>
      <c r="S79" s="95"/>
      <c r="T79" s="95"/>
      <c r="U79" s="95"/>
      <c r="V79" s="105"/>
      <c r="W79" s="106"/>
      <c r="X79" s="106"/>
      <c r="Y79" s="95"/>
      <c r="Z79" s="95"/>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row>
    <row r="80" spans="1:56" ht="20.25" customHeight="1" x14ac:dyDescent="0.45">
      <c r="A80" s="71"/>
      <c r="B80" s="95"/>
      <c r="C80" s="95" t="s">
        <v>47</v>
      </c>
      <c r="D80" s="95"/>
      <c r="E80" s="95"/>
      <c r="F80" s="95"/>
      <c r="G80" s="95"/>
      <c r="H80" s="95"/>
      <c r="I80" s="95"/>
      <c r="J80" s="95"/>
      <c r="K80" s="95"/>
      <c r="L80" s="96"/>
      <c r="M80" s="142"/>
      <c r="N80" s="142"/>
      <c r="O80" s="142"/>
      <c r="P80" s="142"/>
      <c r="Q80" s="95"/>
      <c r="R80" s="95"/>
      <c r="S80" s="95"/>
      <c r="T80" s="95"/>
      <c r="U80" s="95"/>
      <c r="V80" s="105"/>
      <c r="W80" s="106"/>
      <c r="X80" s="106"/>
      <c r="Y80" s="95"/>
      <c r="Z80" s="95"/>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row>
    <row r="81" spans="1:58" ht="20.25" customHeight="1" x14ac:dyDescent="0.45">
      <c r="A81" s="71"/>
      <c r="B81" s="95"/>
      <c r="C81" s="67" t="s">
        <v>43</v>
      </c>
      <c r="D81" s="67"/>
      <c r="E81" s="67"/>
      <c r="F81" s="67"/>
      <c r="G81" s="67"/>
      <c r="H81" s="95" t="s">
        <v>46</v>
      </c>
      <c r="I81" s="67"/>
      <c r="J81" s="67"/>
      <c r="K81" s="67"/>
      <c r="L81" s="67"/>
      <c r="M81" s="247" t="s">
        <v>27</v>
      </c>
      <c r="N81" s="247"/>
      <c r="O81" s="247"/>
      <c r="P81" s="247"/>
      <c r="Q81" s="95"/>
      <c r="R81" s="95"/>
      <c r="S81" s="95"/>
      <c r="T81" s="95"/>
      <c r="U81" s="95"/>
      <c r="V81" s="105"/>
      <c r="W81" s="106"/>
      <c r="X81" s="106"/>
      <c r="Y81" s="95"/>
      <c r="Z81" s="95"/>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row>
    <row r="82" spans="1:58" ht="20.25" customHeight="1" x14ac:dyDescent="0.45">
      <c r="A82" s="71"/>
      <c r="B82" s="95"/>
      <c r="C82" s="249">
        <f>P72</f>
        <v>0</v>
      </c>
      <c r="D82" s="251"/>
      <c r="E82" s="251"/>
      <c r="F82" s="250"/>
      <c r="G82" s="142" t="s">
        <v>81</v>
      </c>
      <c r="H82" s="263">
        <f>M77</f>
        <v>0</v>
      </c>
      <c r="I82" s="264"/>
      <c r="J82" s="264"/>
      <c r="K82" s="265"/>
      <c r="L82" s="142" t="s">
        <v>29</v>
      </c>
      <c r="M82" s="266">
        <f>ROUNDDOWN(C82+H82,1)</f>
        <v>0</v>
      </c>
      <c r="N82" s="267"/>
      <c r="O82" s="267"/>
      <c r="P82" s="268"/>
      <c r="Q82" s="95"/>
      <c r="R82" s="95"/>
      <c r="S82" s="95"/>
      <c r="T82" s="95"/>
      <c r="U82" s="95"/>
      <c r="V82" s="105"/>
      <c r="W82" s="106"/>
      <c r="X82" s="106"/>
      <c r="Y82" s="95"/>
      <c r="Z82" s="95"/>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row>
    <row r="83" spans="1:58" ht="20.25" customHeight="1" x14ac:dyDescent="0.45">
      <c r="A83" s="71"/>
      <c r="B83" s="95"/>
      <c r="C83" s="95"/>
      <c r="D83" s="95"/>
      <c r="E83" s="95"/>
      <c r="F83" s="95"/>
      <c r="G83" s="95"/>
      <c r="H83" s="95"/>
      <c r="I83" s="95"/>
      <c r="J83" s="95"/>
      <c r="K83" s="95"/>
      <c r="L83" s="95"/>
      <c r="M83" s="95"/>
      <c r="N83" s="96"/>
      <c r="O83" s="95"/>
      <c r="P83" s="95"/>
      <c r="Q83" s="95"/>
      <c r="R83" s="95"/>
      <c r="S83" s="95"/>
      <c r="T83" s="95"/>
      <c r="U83" s="95"/>
      <c r="V83" s="105"/>
      <c r="W83" s="106"/>
      <c r="X83" s="106"/>
      <c r="Y83" s="95"/>
      <c r="Z83" s="95"/>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row>
    <row r="84" spans="1:58" ht="20.25" customHeight="1" x14ac:dyDescent="0.45">
      <c r="C84" s="2"/>
      <c r="D84" s="2"/>
      <c r="E84" s="1"/>
      <c r="F84" s="1"/>
      <c r="G84" s="1"/>
      <c r="H84" s="1"/>
      <c r="I84" s="1"/>
      <c r="J84" s="1"/>
      <c r="K84" s="1"/>
      <c r="L84" s="1"/>
      <c r="M84" s="1"/>
      <c r="N84" s="1"/>
      <c r="O84" s="1"/>
      <c r="P84" s="1"/>
      <c r="Q84" s="1"/>
      <c r="R84" s="1"/>
      <c r="S84" s="1"/>
      <c r="T84" s="2"/>
      <c r="U84" s="1"/>
      <c r="V84" s="1"/>
      <c r="W84" s="1"/>
      <c r="X84" s="1"/>
      <c r="Y84" s="1"/>
      <c r="Z84" s="1"/>
      <c r="AA84" s="1"/>
      <c r="AB84" s="1"/>
      <c r="AC84" s="1"/>
      <c r="AD84" s="1"/>
      <c r="AE84" s="1"/>
      <c r="AF84" s="1"/>
      <c r="AJ84" s="7"/>
      <c r="AK84" s="8"/>
      <c r="AL84" s="8"/>
      <c r="AM84" s="1"/>
      <c r="AN84" s="1"/>
      <c r="AO84" s="1"/>
      <c r="AP84" s="1"/>
      <c r="AQ84" s="1"/>
      <c r="AR84" s="1"/>
      <c r="AS84" s="1"/>
      <c r="AT84" s="1"/>
      <c r="AU84" s="1"/>
      <c r="AV84" s="1"/>
      <c r="AW84" s="1"/>
      <c r="AX84" s="1"/>
      <c r="AY84" s="1"/>
      <c r="AZ84" s="1"/>
      <c r="BA84" s="1"/>
      <c r="BB84" s="1"/>
      <c r="BC84" s="1"/>
      <c r="BD84" s="1"/>
      <c r="BE84" s="8"/>
    </row>
    <row r="85" spans="1:58" ht="20.25" customHeight="1" x14ac:dyDescent="0.45">
      <c r="A85" s="1"/>
      <c r="B85" s="1"/>
      <c r="C85" s="2"/>
      <c r="D85" s="2"/>
      <c r="E85" s="1"/>
      <c r="F85" s="1"/>
      <c r="G85" s="1"/>
      <c r="H85" s="1"/>
      <c r="I85" s="1"/>
      <c r="J85" s="1"/>
      <c r="K85" s="1"/>
      <c r="L85" s="1"/>
      <c r="M85" s="1"/>
      <c r="N85" s="1"/>
      <c r="O85" s="1"/>
      <c r="P85" s="1"/>
      <c r="Q85" s="1"/>
      <c r="R85" s="1"/>
      <c r="S85" s="1"/>
      <c r="T85" s="1"/>
      <c r="U85" s="2"/>
      <c r="V85" s="1"/>
      <c r="W85" s="1"/>
      <c r="X85" s="1"/>
      <c r="Y85" s="1"/>
      <c r="Z85" s="1"/>
      <c r="AA85" s="1"/>
      <c r="AB85" s="1"/>
      <c r="AC85" s="1"/>
      <c r="AD85" s="1"/>
      <c r="AE85" s="1"/>
      <c r="AF85" s="1"/>
      <c r="AG85" s="1"/>
      <c r="AK85" s="7"/>
      <c r="AL85" s="8"/>
      <c r="AM85" s="8"/>
      <c r="AN85" s="1"/>
      <c r="AO85" s="1"/>
      <c r="AP85" s="1"/>
      <c r="AQ85" s="1"/>
      <c r="AR85" s="1"/>
      <c r="AS85" s="1"/>
      <c r="AT85" s="1"/>
      <c r="AU85" s="1"/>
      <c r="AV85" s="1"/>
      <c r="AW85" s="1"/>
      <c r="AX85" s="1"/>
      <c r="AY85" s="1"/>
      <c r="AZ85" s="1"/>
      <c r="BA85" s="1"/>
      <c r="BB85" s="1"/>
      <c r="BC85" s="1"/>
      <c r="BD85" s="1"/>
      <c r="BE85" s="1"/>
      <c r="BF85" s="8"/>
    </row>
    <row r="86" spans="1:58" ht="20.25" customHeight="1" x14ac:dyDescent="0.45">
      <c r="A86" s="1"/>
      <c r="B86" s="1"/>
      <c r="C86" s="1"/>
      <c r="D86" s="2"/>
      <c r="E86" s="1"/>
      <c r="F86" s="1"/>
      <c r="G86" s="1"/>
      <c r="H86" s="1"/>
      <c r="I86" s="1"/>
      <c r="J86" s="1"/>
      <c r="K86" s="1"/>
      <c r="L86" s="1"/>
      <c r="M86" s="1"/>
      <c r="N86" s="1"/>
      <c r="O86" s="1"/>
      <c r="P86" s="1"/>
      <c r="Q86" s="1"/>
      <c r="R86" s="1"/>
      <c r="S86" s="1"/>
      <c r="T86" s="1"/>
      <c r="U86" s="2"/>
      <c r="V86" s="1"/>
      <c r="W86" s="1"/>
      <c r="X86" s="1"/>
      <c r="Y86" s="1"/>
      <c r="Z86" s="1"/>
      <c r="AA86" s="1"/>
      <c r="AB86" s="1"/>
      <c r="AC86" s="1"/>
      <c r="AD86" s="1"/>
      <c r="AE86" s="1"/>
      <c r="AF86" s="1"/>
      <c r="AG86" s="1"/>
      <c r="AK86" s="7"/>
      <c r="AL86" s="8"/>
      <c r="AM86" s="8"/>
      <c r="AN86" s="1"/>
      <c r="AO86" s="1"/>
      <c r="AP86" s="1"/>
      <c r="AQ86" s="1"/>
      <c r="AR86" s="1"/>
      <c r="AS86" s="1"/>
      <c r="AT86" s="1"/>
      <c r="AU86" s="1"/>
      <c r="AV86" s="1"/>
      <c r="AW86" s="1"/>
      <c r="AX86" s="1"/>
      <c r="AY86" s="1"/>
      <c r="AZ86" s="1"/>
      <c r="BA86" s="1"/>
      <c r="BB86" s="1"/>
      <c r="BC86" s="1"/>
      <c r="BD86" s="1"/>
      <c r="BE86" s="1"/>
      <c r="BF86" s="8"/>
    </row>
    <row r="87" spans="1:58" ht="20.25" customHeight="1" x14ac:dyDescent="0.45">
      <c r="A87" s="1"/>
      <c r="B87" s="1"/>
      <c r="C87" s="2"/>
      <c r="D87" s="2"/>
      <c r="E87" s="1"/>
      <c r="F87" s="1"/>
      <c r="G87" s="1"/>
      <c r="H87" s="1"/>
      <c r="I87" s="1"/>
      <c r="J87" s="1"/>
      <c r="K87" s="1"/>
      <c r="L87" s="1"/>
      <c r="M87" s="1"/>
      <c r="N87" s="1"/>
      <c r="O87" s="1"/>
      <c r="P87" s="1"/>
      <c r="Q87" s="1"/>
      <c r="R87" s="1"/>
      <c r="S87" s="1"/>
      <c r="T87" s="1"/>
      <c r="U87" s="2"/>
      <c r="V87" s="1"/>
      <c r="W87" s="1"/>
      <c r="X87" s="1"/>
      <c r="Y87" s="1"/>
      <c r="Z87" s="1"/>
      <c r="AA87" s="1"/>
      <c r="AB87" s="1"/>
      <c r="AC87" s="1"/>
      <c r="AD87" s="1"/>
      <c r="AE87" s="1"/>
      <c r="AF87" s="1"/>
      <c r="AG87" s="1"/>
      <c r="AK87" s="7"/>
      <c r="AL87" s="8"/>
      <c r="AM87" s="8"/>
      <c r="AN87" s="1"/>
      <c r="AO87" s="1"/>
      <c r="AP87" s="1"/>
      <c r="AQ87" s="1"/>
      <c r="AR87" s="1"/>
      <c r="AS87" s="1"/>
      <c r="AT87" s="1"/>
      <c r="AU87" s="1"/>
      <c r="AV87" s="1"/>
      <c r="AW87" s="1"/>
      <c r="AX87" s="1"/>
      <c r="AY87" s="1"/>
      <c r="AZ87" s="1"/>
      <c r="BA87" s="1"/>
      <c r="BB87" s="1"/>
      <c r="BC87" s="1"/>
      <c r="BD87" s="1"/>
      <c r="BE87" s="1"/>
      <c r="BF87" s="8"/>
    </row>
    <row r="88" spans="1:58" ht="20.25" customHeight="1" x14ac:dyDescent="0.45">
      <c r="C88" s="7"/>
      <c r="D88" s="7"/>
      <c r="E88" s="7"/>
      <c r="F88" s="7"/>
      <c r="G88" s="7"/>
      <c r="H88" s="7"/>
      <c r="I88" s="7"/>
      <c r="J88" s="7"/>
      <c r="K88" s="7"/>
      <c r="L88" s="7"/>
      <c r="M88" s="7"/>
      <c r="N88" s="7"/>
      <c r="O88" s="7"/>
      <c r="P88" s="7"/>
      <c r="Q88" s="7"/>
      <c r="R88" s="7"/>
      <c r="S88" s="7"/>
      <c r="T88" s="7"/>
      <c r="U88" s="8"/>
      <c r="V88" s="8"/>
      <c r="W88" s="7"/>
      <c r="X88" s="7"/>
      <c r="Y88" s="7"/>
      <c r="Z88" s="7"/>
      <c r="AA88" s="7"/>
      <c r="AB88" s="7"/>
      <c r="AC88" s="7"/>
      <c r="AD88" s="7"/>
      <c r="AE88" s="7"/>
      <c r="AF88" s="7"/>
      <c r="AG88" s="7"/>
      <c r="AH88" s="7"/>
      <c r="AI88" s="7"/>
      <c r="AJ88" s="7"/>
      <c r="AK88" s="7"/>
      <c r="AL88" s="8"/>
      <c r="AM88" s="8"/>
      <c r="AN88" s="1"/>
      <c r="AO88" s="1"/>
      <c r="AP88" s="1"/>
      <c r="AQ88" s="1"/>
      <c r="AR88" s="1"/>
      <c r="AS88" s="1"/>
      <c r="AT88" s="1"/>
      <c r="AU88" s="1"/>
      <c r="AV88" s="1"/>
      <c r="AW88" s="1"/>
      <c r="AX88" s="1"/>
      <c r="AY88" s="1"/>
      <c r="AZ88" s="1"/>
      <c r="BA88" s="1"/>
      <c r="BB88" s="1"/>
      <c r="BC88" s="1"/>
      <c r="BD88" s="1"/>
      <c r="BE88" s="1"/>
      <c r="BF88" s="8"/>
    </row>
    <row r="89" spans="1:58" ht="20.25" customHeight="1" x14ac:dyDescent="0.45">
      <c r="C89" s="7"/>
      <c r="D89" s="7"/>
      <c r="E89" s="7"/>
      <c r="F89" s="7"/>
      <c r="G89" s="7"/>
      <c r="H89" s="7"/>
      <c r="I89" s="7"/>
      <c r="J89" s="7"/>
      <c r="K89" s="7"/>
      <c r="L89" s="7"/>
      <c r="M89" s="7"/>
      <c r="N89" s="7"/>
      <c r="O89" s="7"/>
      <c r="P89" s="7"/>
      <c r="Q89" s="7"/>
      <c r="R89" s="7"/>
      <c r="S89" s="7"/>
      <c r="T89" s="7"/>
      <c r="U89" s="8"/>
      <c r="V89" s="8"/>
      <c r="W89" s="7"/>
      <c r="X89" s="7"/>
      <c r="Y89" s="7"/>
      <c r="Z89" s="7"/>
      <c r="AA89" s="7"/>
      <c r="AB89" s="7"/>
      <c r="AC89" s="7"/>
      <c r="AD89" s="7"/>
      <c r="AE89" s="7"/>
      <c r="AF89" s="7"/>
      <c r="AG89" s="7"/>
      <c r="AH89" s="7"/>
      <c r="AI89" s="7"/>
      <c r="AJ89" s="7"/>
      <c r="AK89" s="7"/>
      <c r="AL89" s="8"/>
      <c r="AM89" s="8"/>
      <c r="AN89" s="1"/>
      <c r="AO89" s="1"/>
      <c r="AP89" s="1"/>
      <c r="AQ89" s="1"/>
      <c r="AR89" s="1"/>
      <c r="AS89" s="1"/>
      <c r="AT89" s="1"/>
      <c r="AU89" s="1"/>
      <c r="AV89" s="1"/>
      <c r="AW89" s="1"/>
      <c r="AX89" s="1"/>
      <c r="AY89" s="1"/>
      <c r="AZ89" s="1"/>
      <c r="BA89" s="1"/>
      <c r="BB89" s="1"/>
      <c r="BC89" s="1"/>
      <c r="BD89" s="1"/>
      <c r="BE89" s="1"/>
      <c r="BF89" s="8"/>
    </row>
  </sheetData>
  <sheetProtection insertRows="0"/>
  <mergeCells count="436">
    <mergeCell ref="W72:X72"/>
    <mergeCell ref="J74:K74"/>
    <mergeCell ref="M76:P76"/>
    <mergeCell ref="C77:F77"/>
    <mergeCell ref="H77:K77"/>
    <mergeCell ref="M77:P77"/>
    <mergeCell ref="U77:X77"/>
    <mergeCell ref="M81:P81"/>
    <mergeCell ref="C82:F82"/>
    <mergeCell ref="H82:K82"/>
    <mergeCell ref="M82:P82"/>
    <mergeCell ref="E69:F69"/>
    <mergeCell ref="G69:H69"/>
    <mergeCell ref="P69:Q69"/>
    <mergeCell ref="V69:Y69"/>
    <mergeCell ref="C70:D70"/>
    <mergeCell ref="E70:F70"/>
    <mergeCell ref="G70:H70"/>
    <mergeCell ref="P70:Q70"/>
    <mergeCell ref="V70:Y70"/>
    <mergeCell ref="C69:D69"/>
    <mergeCell ref="J69:K69"/>
    <mergeCell ref="L69:M69"/>
    <mergeCell ref="T69:U6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66:D67"/>
    <mergeCell ref="E66:H66"/>
    <mergeCell ref="E67:F67"/>
    <mergeCell ref="G67:H67"/>
    <mergeCell ref="C68:D68"/>
    <mergeCell ref="E68:F68"/>
    <mergeCell ref="G68:H68"/>
    <mergeCell ref="P68:Q68"/>
    <mergeCell ref="V68:Y68"/>
    <mergeCell ref="J68:K68"/>
    <mergeCell ref="J66:M66"/>
    <mergeCell ref="T66:U66"/>
    <mergeCell ref="V66:Y66"/>
    <mergeCell ref="V67:Y67"/>
    <mergeCell ref="L68:M68"/>
    <mergeCell ref="T68:U68"/>
    <mergeCell ref="J67:K67"/>
    <mergeCell ref="L67:M67"/>
    <mergeCell ref="T67:U67"/>
    <mergeCell ref="W71:X71"/>
    <mergeCell ref="C72:D72"/>
    <mergeCell ref="E72:F72"/>
    <mergeCell ref="G72:H72"/>
    <mergeCell ref="J72:K72"/>
    <mergeCell ref="L72:M72"/>
    <mergeCell ref="P72:Q72"/>
    <mergeCell ref="U72:V72"/>
    <mergeCell ref="G31:K31"/>
    <mergeCell ref="L31:O31"/>
    <mergeCell ref="C35:D35"/>
    <mergeCell ref="E35:F35"/>
    <mergeCell ref="G35:K35"/>
    <mergeCell ref="L35:O35"/>
    <mergeCell ref="J71:K71"/>
    <mergeCell ref="L71:M71"/>
    <mergeCell ref="T70:U70"/>
    <mergeCell ref="J70:K70"/>
    <mergeCell ref="L70:M70"/>
    <mergeCell ref="C71:D71"/>
    <mergeCell ref="E71:F71"/>
    <mergeCell ref="G71:H71"/>
    <mergeCell ref="P71:Q71"/>
    <mergeCell ref="U71:V7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s>
  <phoneticPr fontId="1"/>
  <conditionalFormatting sqref="P14:AX63">
    <cfRule type="expression" dxfId="2" priority="9">
      <formula>INDIRECT(ADDRESS(ROW(),COLUMN()))=TRUNC(INDIRECT(ADDRESS(ROW(),COLUMN())))</formula>
    </cfRule>
  </conditionalFormatting>
  <conditionalFormatting sqref="E68:Q72">
    <cfRule type="expression" dxfId="1" priority="2">
      <formula>INDIRECT(ADDRESS(ROW(),COLUMN()))=TRUNC(INDIRECT(ADDRESS(ROW(),COLUMN())))</formula>
    </cfRule>
  </conditionalFormatting>
  <conditionalFormatting sqref="C77:F7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74:K7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63" xr:uid="{00000000-0002-0000-0200-000003000000}">
      <formula1>職種</formula1>
    </dataValidation>
    <dataValidation type="list" allowBlank="1" showInputMessage="1" showErrorMessage="1" sqref="AZ4:BC4" xr:uid="{00000000-0002-0000-0200-000005000000}">
      <formula1>"予定,実績,予定・実績"</formula1>
    </dataValidation>
    <dataValidation type="list" allowBlank="1" showInputMessage="1" sqref="E14:F63" xr:uid="{00000000-0002-0000-0200-000006000000}">
      <formula1>"A, B, C, D"</formula1>
    </dataValidation>
    <dataValidation allowBlank="1" showInputMessage="1" showErrorMessage="1" error="入力可能範囲　32～40" sqref="AZ6" xr:uid="{00000000-0002-0000-0200-000007000000}"/>
    <dataValidation type="list" errorStyle="warning" allowBlank="1" showInputMessage="1" error="リストにない場合のみ、入力してください。" sqref="G14:K63" xr:uid="{00000000-0002-0000-0200-000004000000}">
      <formula1>INDIRECT(C14)</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rowBreaks count="2" manualBreakCount="2">
    <brk id="38" max="55" man="1"/>
    <brk id="63" max="55"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pageSetUpPr fitToPage="1"/>
  </sheetPr>
  <dimension ref="A1:BC71"/>
  <sheetViews>
    <sheetView view="pageBreakPreview" zoomScale="50" zoomScaleNormal="100" zoomScaleSheetLayoutView="50"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4" t="s">
        <v>87</v>
      </c>
      <c r="F4" s="274"/>
      <c r="G4" s="274"/>
      <c r="H4" s="274"/>
      <c r="I4" s="274"/>
      <c r="J4" s="274"/>
    </row>
    <row r="5" spans="1:10" s="11" customFormat="1" ht="20.25" customHeight="1" x14ac:dyDescent="0.45">
      <c r="A5" s="28"/>
      <c r="B5" s="13" t="s">
        <v>86</v>
      </c>
      <c r="C5" s="13"/>
      <c r="E5" s="274"/>
      <c r="F5" s="274"/>
      <c r="G5" s="274"/>
      <c r="H5" s="274"/>
      <c r="I5" s="274"/>
      <c r="J5" s="274"/>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49"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0" t="s">
        <v>134</v>
      </c>
      <c r="B16" s="150"/>
      <c r="C16" s="150"/>
    </row>
    <row r="17" spans="1:3" s="11" customFormat="1" ht="20.25" customHeight="1" x14ac:dyDescent="0.45">
      <c r="A17" s="150"/>
      <c r="B17" s="150"/>
      <c r="C17" s="150"/>
    </row>
    <row r="18" spans="1:3" s="11" customFormat="1" ht="20.25" customHeight="1" x14ac:dyDescent="0.45">
      <c r="A18" s="149"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49"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3" t="s">
        <v>101</v>
      </c>
      <c r="B59" s="25"/>
      <c r="C59" s="25"/>
      <c r="D59" s="13"/>
      <c r="E59" s="13"/>
    </row>
    <row r="60" spans="1:55" s="11" customFormat="1" ht="20.25" customHeight="1" x14ac:dyDescent="0.45">
      <c r="A60" s="82" t="s">
        <v>102</v>
      </c>
      <c r="B60" s="25"/>
      <c r="C60" s="25"/>
      <c r="D60" s="29"/>
      <c r="E60" s="29"/>
    </row>
    <row r="61" spans="1:55" s="11" customFormat="1" ht="20.25" customHeight="1" x14ac:dyDescent="0.45">
      <c r="A61" s="83" t="s">
        <v>103</v>
      </c>
      <c r="B61" s="25"/>
      <c r="C61" s="25"/>
      <c r="D61" s="29"/>
      <c r="E61" s="29"/>
    </row>
    <row r="62" spans="1:55" s="11" customFormat="1" ht="20.25" customHeight="1" x14ac:dyDescent="0.45">
      <c r="A62" s="82" t="s">
        <v>104</v>
      </c>
      <c r="B62" s="25"/>
      <c r="C62" s="25"/>
      <c r="D62" s="29"/>
      <c r="E62" s="29"/>
    </row>
    <row r="63" spans="1:55" s="11" customFormat="1" ht="20.25" customHeight="1" x14ac:dyDescent="0.45">
      <c r="A63" s="83" t="s">
        <v>144</v>
      </c>
      <c r="B63" s="25"/>
      <c r="C63" s="25"/>
      <c r="D63" s="29"/>
      <c r="E63" s="29"/>
    </row>
    <row r="64" spans="1:55" s="11" customFormat="1" ht="20.25" customHeight="1" x14ac:dyDescent="0.45">
      <c r="A64" s="83" t="s">
        <v>145</v>
      </c>
      <c r="B64" s="25"/>
      <c r="C64" s="25"/>
      <c r="D64" s="29"/>
      <c r="E64" s="29"/>
    </row>
    <row r="65" spans="1:5" s="11" customFormat="1" ht="20.25" customHeight="1" x14ac:dyDescent="0.45">
      <c r="A65" s="83"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view="pageBreakPreview" zoomScale="50" zoomScaleNormal="55" zoomScaleSheetLayoutView="5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1" t="s">
        <v>110</v>
      </c>
      <c r="AN1" s="161"/>
      <c r="AO1" s="161"/>
      <c r="AP1" s="161"/>
      <c r="AQ1" s="161"/>
      <c r="AR1" s="161"/>
      <c r="AS1" s="161"/>
      <c r="AT1" s="161"/>
      <c r="AU1" s="161"/>
      <c r="AV1" s="161"/>
      <c r="AW1" s="161"/>
      <c r="AX1" s="161"/>
      <c r="AY1" s="161"/>
      <c r="AZ1" s="161"/>
      <c r="BA1" s="161"/>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2">
        <v>6</v>
      </c>
      <c r="V2" s="162"/>
      <c r="W2" s="39" t="s">
        <v>16</v>
      </c>
      <c r="X2" s="163">
        <f>IF(U2=0,"",YEAR(DATE(2018+U2,1,1)))</f>
        <v>2024</v>
      </c>
      <c r="Y2" s="163"/>
      <c r="Z2" s="41" t="s">
        <v>20</v>
      </c>
      <c r="AA2" s="41" t="s">
        <v>21</v>
      </c>
      <c r="AB2" s="162">
        <v>4</v>
      </c>
      <c r="AC2" s="162"/>
      <c r="AD2" s="41" t="s">
        <v>22</v>
      </c>
      <c r="AE2" s="41"/>
      <c r="AF2" s="41"/>
      <c r="AG2" s="41"/>
      <c r="AH2" s="41"/>
      <c r="AI2" s="41"/>
      <c r="AJ2" s="40"/>
      <c r="AK2" s="39" t="s">
        <v>17</v>
      </c>
      <c r="AL2" s="39" t="s">
        <v>16</v>
      </c>
      <c r="AM2" s="162" t="s">
        <v>109</v>
      </c>
      <c r="AN2" s="162"/>
      <c r="AO2" s="162"/>
      <c r="AP2" s="162"/>
      <c r="AQ2" s="162"/>
      <c r="AR2" s="162"/>
      <c r="AS2" s="162"/>
      <c r="AT2" s="162"/>
      <c r="AU2" s="162"/>
      <c r="AV2" s="162"/>
      <c r="AW2" s="162"/>
      <c r="AX2" s="162"/>
      <c r="AY2" s="162"/>
      <c r="AZ2" s="162"/>
      <c r="BA2" s="162"/>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4" t="s">
        <v>99</v>
      </c>
      <c r="BA3" s="164"/>
      <c r="BB3" s="164"/>
      <c r="BC3" s="164"/>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4" t="s">
        <v>94</v>
      </c>
      <c r="BA4" s="164"/>
      <c r="BB4" s="164"/>
      <c r="BC4" s="164"/>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5">
        <v>40</v>
      </c>
      <c r="AW5" s="156"/>
      <c r="AX5" s="61" t="s">
        <v>23</v>
      </c>
      <c r="AY5" s="60"/>
      <c r="AZ5" s="157">
        <v>160</v>
      </c>
      <c r="BA5" s="158"/>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1"/>
      <c r="AP6" s="151"/>
      <c r="AQ6" s="59" t="s">
        <v>125</v>
      </c>
      <c r="AR6" s="60"/>
      <c r="AS6" s="152"/>
      <c r="AT6" s="152"/>
      <c r="AU6" s="152"/>
      <c r="AV6" s="60"/>
      <c r="AW6" s="60"/>
      <c r="AX6" s="153"/>
      <c r="AY6" s="60"/>
      <c r="AZ6" s="155">
        <v>100</v>
      </c>
      <c r="BA6" s="156"/>
      <c r="BB6" s="154"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59">
        <f>DAY(EOMONTH(DATE(X2,AB2,1),0))</f>
        <v>30</v>
      </c>
      <c r="BA7" s="160"/>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8"/>
    </row>
    <row r="9" spans="1:57" ht="20.25" customHeight="1" thickBot="1" x14ac:dyDescent="0.5">
      <c r="A9" s="71"/>
      <c r="B9" s="178" t="s">
        <v>26</v>
      </c>
      <c r="C9" s="181" t="s">
        <v>126</v>
      </c>
      <c r="D9" s="182"/>
      <c r="E9" s="187" t="s">
        <v>127</v>
      </c>
      <c r="F9" s="182"/>
      <c r="G9" s="187" t="s">
        <v>128</v>
      </c>
      <c r="H9" s="181"/>
      <c r="I9" s="181"/>
      <c r="J9" s="181"/>
      <c r="K9" s="182"/>
      <c r="L9" s="187" t="s">
        <v>129</v>
      </c>
      <c r="M9" s="181"/>
      <c r="N9" s="181"/>
      <c r="O9" s="190"/>
      <c r="P9" s="193" t="s">
        <v>130</v>
      </c>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65" t="str">
        <f>IF(AZ3="４週","(10)1～4週目の勤務時間数合計","(10)1か月の勤務時間数合計")</f>
        <v>(10)1～4週目の勤務時間数合計</v>
      </c>
      <c r="AV9" s="166"/>
      <c r="AW9" s="165" t="s">
        <v>131</v>
      </c>
      <c r="AX9" s="166"/>
      <c r="AY9" s="173" t="s">
        <v>132</v>
      </c>
      <c r="AZ9" s="173"/>
      <c r="BA9" s="173"/>
      <c r="BB9" s="173"/>
      <c r="BC9" s="173"/>
      <c r="BD9" s="173"/>
    </row>
    <row r="10" spans="1:57" ht="20.25" customHeight="1" thickBot="1" x14ac:dyDescent="0.5">
      <c r="A10" s="71"/>
      <c r="B10" s="179"/>
      <c r="C10" s="183"/>
      <c r="D10" s="184"/>
      <c r="E10" s="188"/>
      <c r="F10" s="184"/>
      <c r="G10" s="188"/>
      <c r="H10" s="183"/>
      <c r="I10" s="183"/>
      <c r="J10" s="183"/>
      <c r="K10" s="184"/>
      <c r="L10" s="188"/>
      <c r="M10" s="183"/>
      <c r="N10" s="183"/>
      <c r="O10" s="191"/>
      <c r="P10" s="175" t="s">
        <v>10</v>
      </c>
      <c r="Q10" s="176"/>
      <c r="R10" s="176"/>
      <c r="S10" s="176"/>
      <c r="T10" s="176"/>
      <c r="U10" s="176"/>
      <c r="V10" s="177"/>
      <c r="W10" s="175" t="s">
        <v>11</v>
      </c>
      <c r="X10" s="176"/>
      <c r="Y10" s="176"/>
      <c r="Z10" s="176"/>
      <c r="AA10" s="176"/>
      <c r="AB10" s="176"/>
      <c r="AC10" s="177"/>
      <c r="AD10" s="175" t="s">
        <v>12</v>
      </c>
      <c r="AE10" s="176"/>
      <c r="AF10" s="176"/>
      <c r="AG10" s="176"/>
      <c r="AH10" s="176"/>
      <c r="AI10" s="176"/>
      <c r="AJ10" s="177"/>
      <c r="AK10" s="175" t="s">
        <v>13</v>
      </c>
      <c r="AL10" s="176"/>
      <c r="AM10" s="176"/>
      <c r="AN10" s="176"/>
      <c r="AO10" s="176"/>
      <c r="AP10" s="176"/>
      <c r="AQ10" s="177"/>
      <c r="AR10" s="175" t="s">
        <v>14</v>
      </c>
      <c r="AS10" s="176"/>
      <c r="AT10" s="177"/>
      <c r="AU10" s="167"/>
      <c r="AV10" s="168"/>
      <c r="AW10" s="167"/>
      <c r="AX10" s="168"/>
      <c r="AY10" s="173"/>
      <c r="AZ10" s="173"/>
      <c r="BA10" s="173"/>
      <c r="BB10" s="173"/>
      <c r="BC10" s="173"/>
      <c r="BD10" s="173"/>
    </row>
    <row r="11" spans="1:57" ht="20.25" customHeight="1" thickBot="1" x14ac:dyDescent="0.5">
      <c r="A11" s="71"/>
      <c r="B11" s="179"/>
      <c r="C11" s="183"/>
      <c r="D11" s="184"/>
      <c r="E11" s="188"/>
      <c r="F11" s="184"/>
      <c r="G11" s="188"/>
      <c r="H11" s="183"/>
      <c r="I11" s="183"/>
      <c r="J11" s="183"/>
      <c r="K11" s="184"/>
      <c r="L11" s="188"/>
      <c r="M11" s="183"/>
      <c r="N11" s="183"/>
      <c r="O11" s="191"/>
      <c r="P11" s="87">
        <f>DAY(DATE($X$2,$AB$2,1))</f>
        <v>1</v>
      </c>
      <c r="Q11" s="88">
        <f>DAY(DATE($X$2,$AB$2,2))</f>
        <v>2</v>
      </c>
      <c r="R11" s="88">
        <f>DAY(DATE($X$2,$AB$2,3))</f>
        <v>3</v>
      </c>
      <c r="S11" s="88">
        <f>DAY(DATE($X$2,$AB$2,4))</f>
        <v>4</v>
      </c>
      <c r="T11" s="88">
        <f>DAY(DATE($X$2,$AB$2,5))</f>
        <v>5</v>
      </c>
      <c r="U11" s="88">
        <f>DAY(DATE($X$2,$AB$2,6))</f>
        <v>6</v>
      </c>
      <c r="V11" s="89">
        <f>DAY(DATE($X$2,$AB$2,7))</f>
        <v>7</v>
      </c>
      <c r="W11" s="87">
        <f>DAY(DATE($X$2,$AB$2,8))</f>
        <v>8</v>
      </c>
      <c r="X11" s="88">
        <f>DAY(DATE($X$2,$AB$2,9))</f>
        <v>9</v>
      </c>
      <c r="Y11" s="88">
        <f>DAY(DATE($X$2,$AB$2,10))</f>
        <v>10</v>
      </c>
      <c r="Z11" s="88">
        <f>DAY(DATE($X$2,$AB$2,11))</f>
        <v>11</v>
      </c>
      <c r="AA11" s="88">
        <f>DAY(DATE($X$2,$AB$2,12))</f>
        <v>12</v>
      </c>
      <c r="AB11" s="88">
        <f>DAY(DATE($X$2,$AB$2,13))</f>
        <v>13</v>
      </c>
      <c r="AC11" s="89">
        <f>DAY(DATE($X$2,$AB$2,14))</f>
        <v>14</v>
      </c>
      <c r="AD11" s="87">
        <f>DAY(DATE($X$2,$AB$2,15))</f>
        <v>15</v>
      </c>
      <c r="AE11" s="88">
        <f>DAY(DATE($X$2,$AB$2,16))</f>
        <v>16</v>
      </c>
      <c r="AF11" s="88">
        <f>DAY(DATE($X$2,$AB$2,17))</f>
        <v>17</v>
      </c>
      <c r="AG11" s="88">
        <f>DAY(DATE($X$2,$AB$2,18))</f>
        <v>18</v>
      </c>
      <c r="AH11" s="88">
        <f>DAY(DATE($X$2,$AB$2,19))</f>
        <v>19</v>
      </c>
      <c r="AI11" s="88">
        <f>DAY(DATE($X$2,$AB$2,20))</f>
        <v>20</v>
      </c>
      <c r="AJ11" s="89">
        <f>DAY(DATE($X$2,$AB$2,21))</f>
        <v>21</v>
      </c>
      <c r="AK11" s="87">
        <f>DAY(DATE($X$2,$AB$2,22))</f>
        <v>22</v>
      </c>
      <c r="AL11" s="88">
        <f>DAY(DATE($X$2,$AB$2,23))</f>
        <v>23</v>
      </c>
      <c r="AM11" s="88">
        <f>DAY(DATE($X$2,$AB$2,24))</f>
        <v>24</v>
      </c>
      <c r="AN11" s="88">
        <f>DAY(DATE($X$2,$AB$2,25))</f>
        <v>25</v>
      </c>
      <c r="AO11" s="88">
        <f>DAY(DATE($X$2,$AB$2,26))</f>
        <v>26</v>
      </c>
      <c r="AP11" s="88">
        <f>DAY(DATE($X$2,$AB$2,27))</f>
        <v>27</v>
      </c>
      <c r="AQ11" s="89">
        <f>DAY(DATE($X$2,$AB$2,28))</f>
        <v>28</v>
      </c>
      <c r="AR11" s="87" t="str">
        <f>IF(AZ3="暦月",IF(DAY(DATE($X$2,$AB$2,29))=29,29,""),"")</f>
        <v/>
      </c>
      <c r="AS11" s="88" t="str">
        <f>IF(AZ3="暦月",IF(DAY(DATE($X$2,$AB$2,30))=30,30,""),"")</f>
        <v/>
      </c>
      <c r="AT11" s="89" t="str">
        <f>IF(AZ3="暦月",IF(DAY(DATE($X$2,$AB$2,31))=31,31,""),"")</f>
        <v/>
      </c>
      <c r="AU11" s="167"/>
      <c r="AV11" s="168"/>
      <c r="AW11" s="167"/>
      <c r="AX11" s="168"/>
      <c r="AY11" s="173"/>
      <c r="AZ11" s="173"/>
      <c r="BA11" s="173"/>
      <c r="BB11" s="173"/>
      <c r="BC11" s="173"/>
      <c r="BD11" s="173"/>
    </row>
    <row r="12" spans="1:57" ht="20.25" hidden="1" customHeight="1" thickBot="1" x14ac:dyDescent="0.5">
      <c r="A12" s="71"/>
      <c r="B12" s="179"/>
      <c r="C12" s="183"/>
      <c r="D12" s="184"/>
      <c r="E12" s="188"/>
      <c r="F12" s="184"/>
      <c r="G12" s="188"/>
      <c r="H12" s="183"/>
      <c r="I12" s="183"/>
      <c r="J12" s="183"/>
      <c r="K12" s="184"/>
      <c r="L12" s="188"/>
      <c r="M12" s="183"/>
      <c r="N12" s="183"/>
      <c r="O12" s="191"/>
      <c r="P12" s="87">
        <f>WEEKDAY(DATE($X$2,$AB$2,1))</f>
        <v>2</v>
      </c>
      <c r="Q12" s="88">
        <f>WEEKDAY(DATE($X$2,$AB$2,2))</f>
        <v>3</v>
      </c>
      <c r="R12" s="88">
        <f>WEEKDAY(DATE($X$2,$AB$2,3))</f>
        <v>4</v>
      </c>
      <c r="S12" s="88">
        <f>WEEKDAY(DATE($X$2,$AB$2,4))</f>
        <v>5</v>
      </c>
      <c r="T12" s="88">
        <f>WEEKDAY(DATE($X$2,$AB$2,5))</f>
        <v>6</v>
      </c>
      <c r="U12" s="88">
        <f>WEEKDAY(DATE($X$2,$AB$2,6))</f>
        <v>7</v>
      </c>
      <c r="V12" s="89">
        <f>WEEKDAY(DATE($X$2,$AB$2,7))</f>
        <v>1</v>
      </c>
      <c r="W12" s="87">
        <f>WEEKDAY(DATE($X$2,$AB$2,8))</f>
        <v>2</v>
      </c>
      <c r="X12" s="88">
        <f>WEEKDAY(DATE($X$2,$AB$2,9))</f>
        <v>3</v>
      </c>
      <c r="Y12" s="88">
        <f>WEEKDAY(DATE($X$2,$AB$2,10))</f>
        <v>4</v>
      </c>
      <c r="Z12" s="88">
        <f>WEEKDAY(DATE($X$2,$AB$2,11))</f>
        <v>5</v>
      </c>
      <c r="AA12" s="88">
        <f>WEEKDAY(DATE($X$2,$AB$2,12))</f>
        <v>6</v>
      </c>
      <c r="AB12" s="88">
        <f>WEEKDAY(DATE($X$2,$AB$2,13))</f>
        <v>7</v>
      </c>
      <c r="AC12" s="89">
        <f>WEEKDAY(DATE($X$2,$AB$2,14))</f>
        <v>1</v>
      </c>
      <c r="AD12" s="87">
        <f>WEEKDAY(DATE($X$2,$AB$2,15))</f>
        <v>2</v>
      </c>
      <c r="AE12" s="88">
        <f>WEEKDAY(DATE($X$2,$AB$2,16))</f>
        <v>3</v>
      </c>
      <c r="AF12" s="88">
        <f>WEEKDAY(DATE($X$2,$AB$2,17))</f>
        <v>4</v>
      </c>
      <c r="AG12" s="88">
        <f>WEEKDAY(DATE($X$2,$AB$2,18))</f>
        <v>5</v>
      </c>
      <c r="AH12" s="88">
        <f>WEEKDAY(DATE($X$2,$AB$2,19))</f>
        <v>6</v>
      </c>
      <c r="AI12" s="88">
        <f>WEEKDAY(DATE($X$2,$AB$2,20))</f>
        <v>7</v>
      </c>
      <c r="AJ12" s="89">
        <f>WEEKDAY(DATE($X$2,$AB$2,21))</f>
        <v>1</v>
      </c>
      <c r="AK12" s="87">
        <f>WEEKDAY(DATE($X$2,$AB$2,22))</f>
        <v>2</v>
      </c>
      <c r="AL12" s="88">
        <f>WEEKDAY(DATE($X$2,$AB$2,23))</f>
        <v>3</v>
      </c>
      <c r="AM12" s="88">
        <f>WEEKDAY(DATE($X$2,$AB$2,24))</f>
        <v>4</v>
      </c>
      <c r="AN12" s="88">
        <f>WEEKDAY(DATE($X$2,$AB$2,25))</f>
        <v>5</v>
      </c>
      <c r="AO12" s="88">
        <f>WEEKDAY(DATE($X$2,$AB$2,26))</f>
        <v>6</v>
      </c>
      <c r="AP12" s="88">
        <f>WEEKDAY(DATE($X$2,$AB$2,27))</f>
        <v>7</v>
      </c>
      <c r="AQ12" s="89">
        <f>WEEKDAY(DATE($X$2,$AB$2,28))</f>
        <v>1</v>
      </c>
      <c r="AR12" s="87">
        <f>IF(AR11=29,WEEKDAY(DATE($X$2,$AB$2,29)),0)</f>
        <v>0</v>
      </c>
      <c r="AS12" s="88">
        <f>IF(AS11=30,WEEKDAY(DATE($X$2,$AB$2,30)),0)</f>
        <v>0</v>
      </c>
      <c r="AT12" s="89">
        <f>IF(AT11=31,WEEKDAY(DATE($X$2,$AB$2,31)),0)</f>
        <v>0</v>
      </c>
      <c r="AU12" s="169"/>
      <c r="AV12" s="170"/>
      <c r="AW12" s="169"/>
      <c r="AX12" s="170"/>
      <c r="AY12" s="174"/>
      <c r="AZ12" s="174"/>
      <c r="BA12" s="174"/>
      <c r="BB12" s="174"/>
      <c r="BC12" s="174"/>
      <c r="BD12" s="174"/>
    </row>
    <row r="13" spans="1:57" ht="20.25" customHeight="1" thickBot="1" x14ac:dyDescent="0.5">
      <c r="A13" s="71"/>
      <c r="B13" s="180"/>
      <c r="C13" s="185"/>
      <c r="D13" s="186"/>
      <c r="E13" s="189"/>
      <c r="F13" s="186"/>
      <c r="G13" s="189"/>
      <c r="H13" s="185"/>
      <c r="I13" s="185"/>
      <c r="J13" s="185"/>
      <c r="K13" s="186"/>
      <c r="L13" s="189"/>
      <c r="M13" s="185"/>
      <c r="N13" s="185"/>
      <c r="O13" s="192"/>
      <c r="P13" s="90" t="str">
        <f>IF(P12=1,"日",IF(P12=2,"月",IF(P12=3,"火",IF(P12=4,"水",IF(P12=5,"木",IF(P12=6,"金","土"))))))</f>
        <v>月</v>
      </c>
      <c r="Q13" s="91" t="str">
        <f t="shared" ref="Q13:AQ13" si="0">IF(Q12=1,"日",IF(Q12=2,"月",IF(Q12=3,"火",IF(Q12=4,"水",IF(Q12=5,"木",IF(Q12=6,"金","土"))))))</f>
        <v>火</v>
      </c>
      <c r="R13" s="91" t="str">
        <f t="shared" si="0"/>
        <v>水</v>
      </c>
      <c r="S13" s="91" t="str">
        <f t="shared" si="0"/>
        <v>木</v>
      </c>
      <c r="T13" s="91" t="str">
        <f t="shared" si="0"/>
        <v>金</v>
      </c>
      <c r="U13" s="91" t="str">
        <f t="shared" si="0"/>
        <v>土</v>
      </c>
      <c r="V13" s="92" t="str">
        <f t="shared" si="0"/>
        <v>日</v>
      </c>
      <c r="W13" s="90" t="str">
        <f t="shared" si="0"/>
        <v>月</v>
      </c>
      <c r="X13" s="91" t="str">
        <f t="shared" si="0"/>
        <v>火</v>
      </c>
      <c r="Y13" s="91" t="str">
        <f t="shared" si="0"/>
        <v>水</v>
      </c>
      <c r="Z13" s="91" t="str">
        <f t="shared" si="0"/>
        <v>木</v>
      </c>
      <c r="AA13" s="91" t="str">
        <f t="shared" si="0"/>
        <v>金</v>
      </c>
      <c r="AB13" s="91" t="str">
        <f t="shared" si="0"/>
        <v>土</v>
      </c>
      <c r="AC13" s="92" t="str">
        <f t="shared" si="0"/>
        <v>日</v>
      </c>
      <c r="AD13" s="90" t="str">
        <f t="shared" si="0"/>
        <v>月</v>
      </c>
      <c r="AE13" s="91" t="str">
        <f t="shared" si="0"/>
        <v>火</v>
      </c>
      <c r="AF13" s="91" t="str">
        <f t="shared" si="0"/>
        <v>水</v>
      </c>
      <c r="AG13" s="91" t="str">
        <f t="shared" si="0"/>
        <v>木</v>
      </c>
      <c r="AH13" s="91" t="str">
        <f t="shared" si="0"/>
        <v>金</v>
      </c>
      <c r="AI13" s="91" t="str">
        <f t="shared" si="0"/>
        <v>土</v>
      </c>
      <c r="AJ13" s="92" t="str">
        <f t="shared" si="0"/>
        <v>日</v>
      </c>
      <c r="AK13" s="90" t="str">
        <f t="shared" si="0"/>
        <v>月</v>
      </c>
      <c r="AL13" s="91" t="str">
        <f t="shared" si="0"/>
        <v>火</v>
      </c>
      <c r="AM13" s="91" t="str">
        <f t="shared" si="0"/>
        <v>水</v>
      </c>
      <c r="AN13" s="91" t="str">
        <f t="shared" si="0"/>
        <v>木</v>
      </c>
      <c r="AO13" s="91" t="str">
        <f t="shared" si="0"/>
        <v>金</v>
      </c>
      <c r="AP13" s="91" t="str">
        <f t="shared" si="0"/>
        <v>土</v>
      </c>
      <c r="AQ13" s="92" t="str">
        <f t="shared" si="0"/>
        <v>日</v>
      </c>
      <c r="AR13" s="91" t="str">
        <f>IF(AR12=1,"日",IF(AR12=2,"月",IF(AR12=3,"火",IF(AR12=4,"水",IF(AR12=5,"木",IF(AR12=6,"金",IF(AR12=0,"","土")))))))</f>
        <v/>
      </c>
      <c r="AS13" s="91" t="str">
        <f>IF(AS12=1,"日",IF(AS12=2,"月",IF(AS12=3,"火",IF(AS12=4,"水",IF(AS12=5,"木",IF(AS12=6,"金",IF(AS12=0,"","土")))))))</f>
        <v/>
      </c>
      <c r="AT13" s="91" t="str">
        <f>IF(AT12=1,"日",IF(AT12=2,"月",IF(AT12=3,"火",IF(AT12=4,"水",IF(AT12=5,"木",IF(AT12=6,"金",IF(AT12=0,"","土")))))))</f>
        <v/>
      </c>
      <c r="AU13" s="171"/>
      <c r="AV13" s="172"/>
      <c r="AW13" s="171"/>
      <c r="AX13" s="172"/>
      <c r="AY13" s="174"/>
      <c r="AZ13" s="174"/>
      <c r="BA13" s="174"/>
      <c r="BB13" s="174"/>
      <c r="BC13" s="174"/>
      <c r="BD13" s="174"/>
    </row>
    <row r="14" spans="1:57" ht="39.9" customHeight="1" x14ac:dyDescent="0.45">
      <c r="A14" s="71"/>
      <c r="B14" s="84">
        <v>1</v>
      </c>
      <c r="C14" s="215" t="s">
        <v>2</v>
      </c>
      <c r="D14" s="216"/>
      <c r="E14" s="217" t="s">
        <v>66</v>
      </c>
      <c r="F14" s="218"/>
      <c r="G14" s="219" t="s">
        <v>114</v>
      </c>
      <c r="H14" s="220"/>
      <c r="I14" s="220"/>
      <c r="J14" s="220"/>
      <c r="K14" s="221"/>
      <c r="L14" s="222" t="s">
        <v>68</v>
      </c>
      <c r="M14" s="223"/>
      <c r="N14" s="223"/>
      <c r="O14" s="224"/>
      <c r="P14" s="128">
        <v>8</v>
      </c>
      <c r="Q14" s="129">
        <v>8</v>
      </c>
      <c r="R14" s="129"/>
      <c r="S14" s="129"/>
      <c r="T14" s="129">
        <v>8</v>
      </c>
      <c r="U14" s="129">
        <v>8</v>
      </c>
      <c r="V14" s="130">
        <v>8</v>
      </c>
      <c r="W14" s="128">
        <v>8</v>
      </c>
      <c r="X14" s="129">
        <v>8</v>
      </c>
      <c r="Y14" s="129"/>
      <c r="Z14" s="129"/>
      <c r="AA14" s="129">
        <v>8</v>
      </c>
      <c r="AB14" s="129">
        <v>8</v>
      </c>
      <c r="AC14" s="130">
        <v>8</v>
      </c>
      <c r="AD14" s="128">
        <v>8</v>
      </c>
      <c r="AE14" s="129">
        <v>8</v>
      </c>
      <c r="AF14" s="129"/>
      <c r="AG14" s="129"/>
      <c r="AH14" s="129">
        <v>8</v>
      </c>
      <c r="AI14" s="129">
        <v>8</v>
      </c>
      <c r="AJ14" s="130">
        <v>8</v>
      </c>
      <c r="AK14" s="128">
        <v>8</v>
      </c>
      <c r="AL14" s="129">
        <v>8</v>
      </c>
      <c r="AM14" s="129"/>
      <c r="AN14" s="129"/>
      <c r="AO14" s="129">
        <v>8</v>
      </c>
      <c r="AP14" s="129">
        <v>8</v>
      </c>
      <c r="AQ14" s="130">
        <v>8</v>
      </c>
      <c r="AR14" s="128"/>
      <c r="AS14" s="129"/>
      <c r="AT14" s="130"/>
      <c r="AU14" s="225">
        <f>IF($AZ$3="４週",SUM(P14:AQ14),IF($AZ$3="暦月",SUM(P14:AT14),""))</f>
        <v>160</v>
      </c>
      <c r="AV14" s="226"/>
      <c r="AW14" s="227">
        <f t="shared" ref="AW14:AW31" si="1">IF($AZ$3="４週",AU14/4,IF($AZ$3="暦月",AU14/($AZ$7/7),""))</f>
        <v>40</v>
      </c>
      <c r="AX14" s="228"/>
      <c r="AY14" s="195"/>
      <c r="AZ14" s="196"/>
      <c r="BA14" s="196"/>
      <c r="BB14" s="196"/>
      <c r="BC14" s="196"/>
      <c r="BD14" s="197"/>
    </row>
    <row r="15" spans="1:57" ht="39.9" customHeight="1" x14ac:dyDescent="0.45">
      <c r="A15" s="71"/>
      <c r="B15" s="85">
        <f t="shared" ref="B15:B31" si="2">B14+1</f>
        <v>2</v>
      </c>
      <c r="C15" s="198" t="s">
        <v>112</v>
      </c>
      <c r="D15" s="199"/>
      <c r="E15" s="200" t="s">
        <v>66</v>
      </c>
      <c r="F15" s="201"/>
      <c r="G15" s="202" t="s">
        <v>114</v>
      </c>
      <c r="H15" s="203"/>
      <c r="I15" s="203"/>
      <c r="J15" s="203"/>
      <c r="K15" s="204"/>
      <c r="L15" s="205" t="s">
        <v>100</v>
      </c>
      <c r="M15" s="206"/>
      <c r="N15" s="206"/>
      <c r="O15" s="207"/>
      <c r="P15" s="131">
        <v>8</v>
      </c>
      <c r="Q15" s="132">
        <v>8</v>
      </c>
      <c r="R15" s="132"/>
      <c r="S15" s="132"/>
      <c r="T15" s="132">
        <v>8</v>
      </c>
      <c r="U15" s="132">
        <v>8</v>
      </c>
      <c r="V15" s="133">
        <v>8</v>
      </c>
      <c r="W15" s="131">
        <v>8</v>
      </c>
      <c r="X15" s="132">
        <v>8</v>
      </c>
      <c r="Y15" s="132"/>
      <c r="Z15" s="132"/>
      <c r="AA15" s="132">
        <v>8</v>
      </c>
      <c r="AB15" s="132">
        <v>8</v>
      </c>
      <c r="AC15" s="133">
        <v>8</v>
      </c>
      <c r="AD15" s="131">
        <v>8</v>
      </c>
      <c r="AE15" s="132">
        <v>8</v>
      </c>
      <c r="AF15" s="132"/>
      <c r="AG15" s="132"/>
      <c r="AH15" s="132">
        <v>8</v>
      </c>
      <c r="AI15" s="132">
        <v>8</v>
      </c>
      <c r="AJ15" s="133">
        <v>8</v>
      </c>
      <c r="AK15" s="131">
        <v>8</v>
      </c>
      <c r="AL15" s="132">
        <v>8</v>
      </c>
      <c r="AM15" s="132"/>
      <c r="AN15" s="132"/>
      <c r="AO15" s="132">
        <v>8</v>
      </c>
      <c r="AP15" s="132">
        <v>8</v>
      </c>
      <c r="AQ15" s="133">
        <v>8</v>
      </c>
      <c r="AR15" s="131"/>
      <c r="AS15" s="132"/>
      <c r="AT15" s="133"/>
      <c r="AU15" s="208">
        <f>IF($AZ$3="４週",SUM(P15:AQ15),IF($AZ$3="暦月",SUM(P15:AT15),""))</f>
        <v>160</v>
      </c>
      <c r="AV15" s="209"/>
      <c r="AW15" s="210">
        <f t="shared" si="1"/>
        <v>40</v>
      </c>
      <c r="AX15" s="211"/>
      <c r="AY15" s="212"/>
      <c r="AZ15" s="213"/>
      <c r="BA15" s="213"/>
      <c r="BB15" s="213"/>
      <c r="BC15" s="213"/>
      <c r="BD15" s="214"/>
    </row>
    <row r="16" spans="1:57" ht="39.9" customHeight="1" x14ac:dyDescent="0.45">
      <c r="A16" s="71"/>
      <c r="B16" s="85">
        <f t="shared" si="2"/>
        <v>3</v>
      </c>
      <c r="C16" s="198" t="s">
        <v>112</v>
      </c>
      <c r="D16" s="199"/>
      <c r="E16" s="200" t="s">
        <v>66</v>
      </c>
      <c r="F16" s="201"/>
      <c r="G16" s="202" t="s">
        <v>112</v>
      </c>
      <c r="H16" s="203"/>
      <c r="I16" s="203"/>
      <c r="J16" s="203"/>
      <c r="K16" s="204"/>
      <c r="L16" s="205" t="s">
        <v>78</v>
      </c>
      <c r="M16" s="206"/>
      <c r="N16" s="206"/>
      <c r="O16" s="207"/>
      <c r="P16" s="131">
        <v>8</v>
      </c>
      <c r="Q16" s="132">
        <v>8</v>
      </c>
      <c r="R16" s="132"/>
      <c r="S16" s="132"/>
      <c r="T16" s="132">
        <v>8</v>
      </c>
      <c r="U16" s="132">
        <v>8</v>
      </c>
      <c r="V16" s="133">
        <v>8</v>
      </c>
      <c r="W16" s="131">
        <v>8</v>
      </c>
      <c r="X16" s="132">
        <v>8</v>
      </c>
      <c r="Y16" s="132"/>
      <c r="Z16" s="132"/>
      <c r="AA16" s="132">
        <v>8</v>
      </c>
      <c r="AB16" s="132">
        <v>8</v>
      </c>
      <c r="AC16" s="133">
        <v>8</v>
      </c>
      <c r="AD16" s="131">
        <v>8</v>
      </c>
      <c r="AE16" s="132">
        <v>8</v>
      </c>
      <c r="AF16" s="132"/>
      <c r="AG16" s="132"/>
      <c r="AH16" s="132">
        <v>8</v>
      </c>
      <c r="AI16" s="132">
        <v>8</v>
      </c>
      <c r="AJ16" s="133">
        <v>8</v>
      </c>
      <c r="AK16" s="131">
        <v>8</v>
      </c>
      <c r="AL16" s="132">
        <v>8</v>
      </c>
      <c r="AM16" s="132"/>
      <c r="AN16" s="132"/>
      <c r="AO16" s="132">
        <v>8</v>
      </c>
      <c r="AP16" s="132">
        <v>8</v>
      </c>
      <c r="AQ16" s="133">
        <v>8</v>
      </c>
      <c r="AR16" s="131"/>
      <c r="AS16" s="132"/>
      <c r="AT16" s="133"/>
      <c r="AU16" s="208">
        <f>IF($AZ$3="４週",SUM(P16:AQ16),IF($AZ$3="暦月",SUM(P16:AT16),""))</f>
        <v>160</v>
      </c>
      <c r="AV16" s="209"/>
      <c r="AW16" s="210">
        <f t="shared" si="1"/>
        <v>40</v>
      </c>
      <c r="AX16" s="211"/>
      <c r="AY16" s="212"/>
      <c r="AZ16" s="213"/>
      <c r="BA16" s="213"/>
      <c r="BB16" s="213"/>
      <c r="BC16" s="213"/>
      <c r="BD16" s="214"/>
    </row>
    <row r="17" spans="1:56" ht="39.9" customHeight="1" x14ac:dyDescent="0.45">
      <c r="A17" s="71"/>
      <c r="B17" s="85">
        <f t="shared" si="2"/>
        <v>4</v>
      </c>
      <c r="C17" s="198" t="s">
        <v>112</v>
      </c>
      <c r="D17" s="199"/>
      <c r="E17" s="200" t="s">
        <v>66</v>
      </c>
      <c r="F17" s="201"/>
      <c r="G17" s="202" t="s">
        <v>112</v>
      </c>
      <c r="H17" s="203"/>
      <c r="I17" s="203"/>
      <c r="J17" s="203"/>
      <c r="K17" s="204"/>
      <c r="L17" s="205" t="s">
        <v>80</v>
      </c>
      <c r="M17" s="206"/>
      <c r="N17" s="206"/>
      <c r="O17" s="207"/>
      <c r="P17" s="131">
        <v>8</v>
      </c>
      <c r="Q17" s="132">
        <v>8</v>
      </c>
      <c r="R17" s="132"/>
      <c r="S17" s="132"/>
      <c r="T17" s="132">
        <v>8</v>
      </c>
      <c r="U17" s="132">
        <v>8</v>
      </c>
      <c r="V17" s="133">
        <v>8</v>
      </c>
      <c r="W17" s="131">
        <v>8</v>
      </c>
      <c r="X17" s="132">
        <v>8</v>
      </c>
      <c r="Y17" s="132"/>
      <c r="Z17" s="132"/>
      <c r="AA17" s="132">
        <v>8</v>
      </c>
      <c r="AB17" s="132">
        <v>8</v>
      </c>
      <c r="AC17" s="133">
        <v>8</v>
      </c>
      <c r="AD17" s="131">
        <v>8</v>
      </c>
      <c r="AE17" s="132">
        <v>8</v>
      </c>
      <c r="AF17" s="132"/>
      <c r="AG17" s="132"/>
      <c r="AH17" s="132">
        <v>8</v>
      </c>
      <c r="AI17" s="132">
        <v>8</v>
      </c>
      <c r="AJ17" s="133">
        <v>8</v>
      </c>
      <c r="AK17" s="131">
        <v>8</v>
      </c>
      <c r="AL17" s="132">
        <v>8</v>
      </c>
      <c r="AM17" s="132"/>
      <c r="AN17" s="132"/>
      <c r="AO17" s="132">
        <v>8</v>
      </c>
      <c r="AP17" s="132">
        <v>8</v>
      </c>
      <c r="AQ17" s="133">
        <v>8</v>
      </c>
      <c r="AR17" s="131"/>
      <c r="AS17" s="132"/>
      <c r="AT17" s="133"/>
      <c r="AU17" s="208">
        <f>IF($AZ$3="４週",SUM(P17:AQ17),IF($AZ$3="暦月",SUM(P17:AT17),""))</f>
        <v>160</v>
      </c>
      <c r="AV17" s="209"/>
      <c r="AW17" s="210">
        <f t="shared" si="1"/>
        <v>40</v>
      </c>
      <c r="AX17" s="211"/>
      <c r="AY17" s="212"/>
      <c r="AZ17" s="213"/>
      <c r="BA17" s="213"/>
      <c r="BB17" s="213"/>
      <c r="BC17" s="213"/>
      <c r="BD17" s="214"/>
    </row>
    <row r="18" spans="1:56" ht="39.9" customHeight="1" x14ac:dyDescent="0.45">
      <c r="A18" s="71"/>
      <c r="B18" s="85">
        <f t="shared" si="2"/>
        <v>5</v>
      </c>
      <c r="C18" s="198" t="s">
        <v>112</v>
      </c>
      <c r="D18" s="199"/>
      <c r="E18" s="200" t="s">
        <v>121</v>
      </c>
      <c r="F18" s="201"/>
      <c r="G18" s="202" t="s">
        <v>112</v>
      </c>
      <c r="H18" s="203"/>
      <c r="I18" s="203"/>
      <c r="J18" s="203"/>
      <c r="K18" s="204"/>
      <c r="L18" s="205" t="s">
        <v>79</v>
      </c>
      <c r="M18" s="206"/>
      <c r="N18" s="206"/>
      <c r="O18" s="207"/>
      <c r="P18" s="131">
        <v>4</v>
      </c>
      <c r="Q18" s="132">
        <v>4</v>
      </c>
      <c r="R18" s="132"/>
      <c r="S18" s="132"/>
      <c r="T18" s="132">
        <v>4</v>
      </c>
      <c r="U18" s="132">
        <v>4</v>
      </c>
      <c r="V18" s="133">
        <v>4</v>
      </c>
      <c r="W18" s="131">
        <v>4</v>
      </c>
      <c r="X18" s="132">
        <v>4</v>
      </c>
      <c r="Y18" s="132"/>
      <c r="Z18" s="132"/>
      <c r="AA18" s="132">
        <v>4</v>
      </c>
      <c r="AB18" s="132">
        <v>4</v>
      </c>
      <c r="AC18" s="133">
        <v>4</v>
      </c>
      <c r="AD18" s="131">
        <v>4</v>
      </c>
      <c r="AE18" s="132">
        <v>4</v>
      </c>
      <c r="AF18" s="132"/>
      <c r="AG18" s="132"/>
      <c r="AH18" s="132">
        <v>4</v>
      </c>
      <c r="AI18" s="132">
        <v>4</v>
      </c>
      <c r="AJ18" s="133">
        <v>4</v>
      </c>
      <c r="AK18" s="131">
        <v>4</v>
      </c>
      <c r="AL18" s="132">
        <v>4</v>
      </c>
      <c r="AM18" s="132"/>
      <c r="AN18" s="132"/>
      <c r="AO18" s="132">
        <v>4</v>
      </c>
      <c r="AP18" s="132">
        <v>4</v>
      </c>
      <c r="AQ18" s="133">
        <v>4</v>
      </c>
      <c r="AR18" s="131"/>
      <c r="AS18" s="132"/>
      <c r="AT18" s="133"/>
      <c r="AU18" s="208">
        <f t="shared" ref="AU18:AU31" si="3">IF($AZ$3="４週",SUM(P18:AQ18),IF($AZ$3="暦月",SUM(P18:AT18),""))</f>
        <v>80</v>
      </c>
      <c r="AV18" s="209"/>
      <c r="AW18" s="210">
        <f t="shared" si="1"/>
        <v>20</v>
      </c>
      <c r="AX18" s="211"/>
      <c r="AY18" s="212"/>
      <c r="AZ18" s="213"/>
      <c r="BA18" s="213"/>
      <c r="BB18" s="213"/>
      <c r="BC18" s="213"/>
      <c r="BD18" s="214"/>
    </row>
    <row r="19" spans="1:56" ht="39.9" customHeight="1" x14ac:dyDescent="0.45">
      <c r="A19" s="71"/>
      <c r="B19" s="85">
        <f t="shared" si="2"/>
        <v>6</v>
      </c>
      <c r="C19" s="198"/>
      <c r="D19" s="199"/>
      <c r="E19" s="200"/>
      <c r="F19" s="201"/>
      <c r="G19" s="202"/>
      <c r="H19" s="203"/>
      <c r="I19" s="203"/>
      <c r="J19" s="203"/>
      <c r="K19" s="204"/>
      <c r="L19" s="205"/>
      <c r="M19" s="206"/>
      <c r="N19" s="206"/>
      <c r="O19" s="207"/>
      <c r="P19" s="131"/>
      <c r="Q19" s="132"/>
      <c r="R19" s="132"/>
      <c r="S19" s="132"/>
      <c r="T19" s="132"/>
      <c r="U19" s="132"/>
      <c r="V19" s="133"/>
      <c r="W19" s="131"/>
      <c r="X19" s="132"/>
      <c r="Y19" s="132"/>
      <c r="Z19" s="132"/>
      <c r="AA19" s="132"/>
      <c r="AB19" s="132"/>
      <c r="AC19" s="133"/>
      <c r="AD19" s="131"/>
      <c r="AE19" s="132"/>
      <c r="AF19" s="132"/>
      <c r="AG19" s="132"/>
      <c r="AH19" s="132"/>
      <c r="AI19" s="132"/>
      <c r="AJ19" s="133"/>
      <c r="AK19" s="131"/>
      <c r="AL19" s="132"/>
      <c r="AM19" s="132"/>
      <c r="AN19" s="132"/>
      <c r="AO19" s="132"/>
      <c r="AP19" s="132"/>
      <c r="AQ19" s="133"/>
      <c r="AR19" s="131"/>
      <c r="AS19" s="132"/>
      <c r="AT19" s="133"/>
      <c r="AU19" s="208">
        <f t="shared" si="3"/>
        <v>0</v>
      </c>
      <c r="AV19" s="209"/>
      <c r="AW19" s="210">
        <f t="shared" si="1"/>
        <v>0</v>
      </c>
      <c r="AX19" s="211"/>
      <c r="AY19" s="212"/>
      <c r="AZ19" s="213"/>
      <c r="BA19" s="213"/>
      <c r="BB19" s="213"/>
      <c r="BC19" s="213"/>
      <c r="BD19" s="214"/>
    </row>
    <row r="20" spans="1:56" ht="39.9" customHeight="1" x14ac:dyDescent="0.45">
      <c r="A20" s="71"/>
      <c r="B20" s="85">
        <f t="shared" si="2"/>
        <v>7</v>
      </c>
      <c r="C20" s="198"/>
      <c r="D20" s="199"/>
      <c r="E20" s="200"/>
      <c r="F20" s="201"/>
      <c r="G20" s="202"/>
      <c r="H20" s="203"/>
      <c r="I20" s="203"/>
      <c r="J20" s="203"/>
      <c r="K20" s="204"/>
      <c r="L20" s="205"/>
      <c r="M20" s="206"/>
      <c r="N20" s="206"/>
      <c r="O20" s="207"/>
      <c r="P20" s="131"/>
      <c r="Q20" s="132"/>
      <c r="R20" s="132"/>
      <c r="S20" s="132"/>
      <c r="T20" s="132"/>
      <c r="U20" s="132"/>
      <c r="V20" s="133"/>
      <c r="W20" s="131"/>
      <c r="X20" s="132"/>
      <c r="Y20" s="132"/>
      <c r="Z20" s="132"/>
      <c r="AA20" s="132"/>
      <c r="AB20" s="132"/>
      <c r="AC20" s="133"/>
      <c r="AD20" s="131"/>
      <c r="AE20" s="132"/>
      <c r="AF20" s="132"/>
      <c r="AG20" s="132"/>
      <c r="AH20" s="132"/>
      <c r="AI20" s="132"/>
      <c r="AJ20" s="133"/>
      <c r="AK20" s="131"/>
      <c r="AL20" s="132"/>
      <c r="AM20" s="132"/>
      <c r="AN20" s="132"/>
      <c r="AO20" s="132"/>
      <c r="AP20" s="132"/>
      <c r="AQ20" s="133"/>
      <c r="AR20" s="131"/>
      <c r="AS20" s="132"/>
      <c r="AT20" s="133"/>
      <c r="AU20" s="208">
        <f>IF($AZ$3="４週",SUM(P20:AQ20),IF($AZ$3="暦月",SUM(P20:AT20),""))</f>
        <v>0</v>
      </c>
      <c r="AV20" s="209"/>
      <c r="AW20" s="210">
        <f t="shared" si="1"/>
        <v>0</v>
      </c>
      <c r="AX20" s="211"/>
      <c r="AY20" s="212"/>
      <c r="AZ20" s="213"/>
      <c r="BA20" s="213"/>
      <c r="BB20" s="213"/>
      <c r="BC20" s="213"/>
      <c r="BD20" s="214"/>
    </row>
    <row r="21" spans="1:56" ht="39.9" customHeight="1" x14ac:dyDescent="0.45">
      <c r="A21" s="71"/>
      <c r="B21" s="85">
        <f t="shared" si="2"/>
        <v>8</v>
      </c>
      <c r="C21" s="198"/>
      <c r="D21" s="199"/>
      <c r="E21" s="200"/>
      <c r="F21" s="201"/>
      <c r="G21" s="202"/>
      <c r="H21" s="203"/>
      <c r="I21" s="203"/>
      <c r="J21" s="203"/>
      <c r="K21" s="204"/>
      <c r="L21" s="205"/>
      <c r="M21" s="206"/>
      <c r="N21" s="206"/>
      <c r="O21" s="207"/>
      <c r="P21" s="131"/>
      <c r="Q21" s="132"/>
      <c r="R21" s="132"/>
      <c r="S21" s="132"/>
      <c r="T21" s="132"/>
      <c r="U21" s="132"/>
      <c r="V21" s="133"/>
      <c r="W21" s="131"/>
      <c r="X21" s="132"/>
      <c r="Y21" s="132"/>
      <c r="Z21" s="132"/>
      <c r="AA21" s="132"/>
      <c r="AB21" s="132"/>
      <c r="AC21" s="133"/>
      <c r="AD21" s="131"/>
      <c r="AE21" s="132"/>
      <c r="AF21" s="132"/>
      <c r="AG21" s="132"/>
      <c r="AH21" s="132"/>
      <c r="AI21" s="132"/>
      <c r="AJ21" s="133"/>
      <c r="AK21" s="131"/>
      <c r="AL21" s="132"/>
      <c r="AM21" s="132"/>
      <c r="AN21" s="132"/>
      <c r="AO21" s="132"/>
      <c r="AP21" s="132"/>
      <c r="AQ21" s="133"/>
      <c r="AR21" s="131"/>
      <c r="AS21" s="132"/>
      <c r="AT21" s="133"/>
      <c r="AU21" s="208">
        <f t="shared" si="3"/>
        <v>0</v>
      </c>
      <c r="AV21" s="209"/>
      <c r="AW21" s="210">
        <f t="shared" si="1"/>
        <v>0</v>
      </c>
      <c r="AX21" s="211"/>
      <c r="AY21" s="212"/>
      <c r="AZ21" s="213"/>
      <c r="BA21" s="213"/>
      <c r="BB21" s="213"/>
      <c r="BC21" s="213"/>
      <c r="BD21" s="214"/>
    </row>
    <row r="22" spans="1:56" ht="39.9" customHeight="1" x14ac:dyDescent="0.45">
      <c r="A22" s="71"/>
      <c r="B22" s="85">
        <f t="shared" si="2"/>
        <v>9</v>
      </c>
      <c r="C22" s="198"/>
      <c r="D22" s="199"/>
      <c r="E22" s="200"/>
      <c r="F22" s="201"/>
      <c r="G22" s="202"/>
      <c r="H22" s="203"/>
      <c r="I22" s="203"/>
      <c r="J22" s="203"/>
      <c r="K22" s="204"/>
      <c r="L22" s="205"/>
      <c r="M22" s="206"/>
      <c r="N22" s="206"/>
      <c r="O22" s="207"/>
      <c r="P22" s="131"/>
      <c r="Q22" s="132"/>
      <c r="R22" s="132"/>
      <c r="S22" s="132"/>
      <c r="T22" s="132"/>
      <c r="U22" s="132"/>
      <c r="V22" s="133"/>
      <c r="W22" s="131"/>
      <c r="X22" s="132"/>
      <c r="Y22" s="132"/>
      <c r="Z22" s="132"/>
      <c r="AA22" s="132"/>
      <c r="AB22" s="132"/>
      <c r="AC22" s="133"/>
      <c r="AD22" s="131"/>
      <c r="AE22" s="132"/>
      <c r="AF22" s="132"/>
      <c r="AG22" s="132"/>
      <c r="AH22" s="132"/>
      <c r="AI22" s="132"/>
      <c r="AJ22" s="133"/>
      <c r="AK22" s="131"/>
      <c r="AL22" s="132"/>
      <c r="AM22" s="132"/>
      <c r="AN22" s="132"/>
      <c r="AO22" s="132"/>
      <c r="AP22" s="132"/>
      <c r="AQ22" s="133"/>
      <c r="AR22" s="131"/>
      <c r="AS22" s="132"/>
      <c r="AT22" s="133"/>
      <c r="AU22" s="208">
        <f t="shared" si="3"/>
        <v>0</v>
      </c>
      <c r="AV22" s="209"/>
      <c r="AW22" s="210">
        <f t="shared" si="1"/>
        <v>0</v>
      </c>
      <c r="AX22" s="211"/>
      <c r="AY22" s="212"/>
      <c r="AZ22" s="213"/>
      <c r="BA22" s="213"/>
      <c r="BB22" s="213"/>
      <c r="BC22" s="213"/>
      <c r="BD22" s="214"/>
    </row>
    <row r="23" spans="1:56" ht="39.9" customHeight="1" x14ac:dyDescent="0.45">
      <c r="A23" s="71"/>
      <c r="B23" s="85">
        <f t="shared" si="2"/>
        <v>10</v>
      </c>
      <c r="C23" s="198"/>
      <c r="D23" s="199"/>
      <c r="E23" s="200"/>
      <c r="F23" s="201"/>
      <c r="G23" s="202"/>
      <c r="H23" s="203"/>
      <c r="I23" s="203"/>
      <c r="J23" s="203"/>
      <c r="K23" s="204"/>
      <c r="L23" s="205"/>
      <c r="M23" s="206"/>
      <c r="N23" s="206"/>
      <c r="O23" s="207"/>
      <c r="P23" s="131"/>
      <c r="Q23" s="132"/>
      <c r="R23" s="132"/>
      <c r="S23" s="132"/>
      <c r="T23" s="132"/>
      <c r="U23" s="132"/>
      <c r="V23" s="133"/>
      <c r="W23" s="131"/>
      <c r="X23" s="132"/>
      <c r="Y23" s="132"/>
      <c r="Z23" s="132"/>
      <c r="AA23" s="132"/>
      <c r="AB23" s="132"/>
      <c r="AC23" s="133"/>
      <c r="AD23" s="131"/>
      <c r="AE23" s="132"/>
      <c r="AF23" s="132"/>
      <c r="AG23" s="132"/>
      <c r="AH23" s="132"/>
      <c r="AI23" s="132"/>
      <c r="AJ23" s="133"/>
      <c r="AK23" s="131"/>
      <c r="AL23" s="132"/>
      <c r="AM23" s="132"/>
      <c r="AN23" s="132"/>
      <c r="AO23" s="132"/>
      <c r="AP23" s="132"/>
      <c r="AQ23" s="133"/>
      <c r="AR23" s="131"/>
      <c r="AS23" s="132"/>
      <c r="AT23" s="133"/>
      <c r="AU23" s="208">
        <f t="shared" si="3"/>
        <v>0</v>
      </c>
      <c r="AV23" s="209"/>
      <c r="AW23" s="210">
        <f t="shared" si="1"/>
        <v>0</v>
      </c>
      <c r="AX23" s="211"/>
      <c r="AY23" s="212"/>
      <c r="AZ23" s="213"/>
      <c r="BA23" s="213"/>
      <c r="BB23" s="213"/>
      <c r="BC23" s="213"/>
      <c r="BD23" s="214"/>
    </row>
    <row r="24" spans="1:56" ht="39.9" customHeight="1" x14ac:dyDescent="0.45">
      <c r="A24" s="71"/>
      <c r="B24" s="85">
        <f t="shared" si="2"/>
        <v>11</v>
      </c>
      <c r="C24" s="198"/>
      <c r="D24" s="199"/>
      <c r="E24" s="200"/>
      <c r="F24" s="201"/>
      <c r="G24" s="202"/>
      <c r="H24" s="203"/>
      <c r="I24" s="203"/>
      <c r="J24" s="203"/>
      <c r="K24" s="204"/>
      <c r="L24" s="205"/>
      <c r="M24" s="206"/>
      <c r="N24" s="206"/>
      <c r="O24" s="207"/>
      <c r="P24" s="131"/>
      <c r="Q24" s="132"/>
      <c r="R24" s="132"/>
      <c r="S24" s="132"/>
      <c r="T24" s="132"/>
      <c r="U24" s="132"/>
      <c r="V24" s="133"/>
      <c r="W24" s="131"/>
      <c r="X24" s="132"/>
      <c r="Y24" s="132"/>
      <c r="Z24" s="132"/>
      <c r="AA24" s="132"/>
      <c r="AB24" s="132"/>
      <c r="AC24" s="133"/>
      <c r="AD24" s="131"/>
      <c r="AE24" s="132"/>
      <c r="AF24" s="132"/>
      <c r="AG24" s="132"/>
      <c r="AH24" s="132"/>
      <c r="AI24" s="132"/>
      <c r="AJ24" s="133"/>
      <c r="AK24" s="131"/>
      <c r="AL24" s="132"/>
      <c r="AM24" s="132"/>
      <c r="AN24" s="132"/>
      <c r="AO24" s="132"/>
      <c r="AP24" s="132"/>
      <c r="AQ24" s="133"/>
      <c r="AR24" s="131"/>
      <c r="AS24" s="132"/>
      <c r="AT24" s="133"/>
      <c r="AU24" s="208">
        <f t="shared" si="3"/>
        <v>0</v>
      </c>
      <c r="AV24" s="209"/>
      <c r="AW24" s="210">
        <f t="shared" si="1"/>
        <v>0</v>
      </c>
      <c r="AX24" s="211"/>
      <c r="AY24" s="212"/>
      <c r="AZ24" s="213"/>
      <c r="BA24" s="213"/>
      <c r="BB24" s="213"/>
      <c r="BC24" s="213"/>
      <c r="BD24" s="214"/>
    </row>
    <row r="25" spans="1:56" ht="39.9" customHeight="1" x14ac:dyDescent="0.45">
      <c r="A25" s="71"/>
      <c r="B25" s="85">
        <f t="shared" si="2"/>
        <v>12</v>
      </c>
      <c r="C25" s="198"/>
      <c r="D25" s="199"/>
      <c r="E25" s="200"/>
      <c r="F25" s="201"/>
      <c r="G25" s="202"/>
      <c r="H25" s="203"/>
      <c r="I25" s="203"/>
      <c r="J25" s="203"/>
      <c r="K25" s="204"/>
      <c r="L25" s="205"/>
      <c r="M25" s="206"/>
      <c r="N25" s="206"/>
      <c r="O25" s="207"/>
      <c r="P25" s="131"/>
      <c r="Q25" s="132"/>
      <c r="R25" s="132"/>
      <c r="S25" s="132"/>
      <c r="T25" s="132"/>
      <c r="U25" s="132"/>
      <c r="V25" s="133"/>
      <c r="W25" s="131"/>
      <c r="X25" s="132"/>
      <c r="Y25" s="132"/>
      <c r="Z25" s="132"/>
      <c r="AA25" s="132"/>
      <c r="AB25" s="132"/>
      <c r="AC25" s="133"/>
      <c r="AD25" s="131"/>
      <c r="AE25" s="132"/>
      <c r="AF25" s="132"/>
      <c r="AG25" s="132"/>
      <c r="AH25" s="132"/>
      <c r="AI25" s="132"/>
      <c r="AJ25" s="133"/>
      <c r="AK25" s="131"/>
      <c r="AL25" s="132"/>
      <c r="AM25" s="132"/>
      <c r="AN25" s="132"/>
      <c r="AO25" s="132"/>
      <c r="AP25" s="132"/>
      <c r="AQ25" s="133"/>
      <c r="AR25" s="131"/>
      <c r="AS25" s="132"/>
      <c r="AT25" s="133"/>
      <c r="AU25" s="208">
        <f t="shared" si="3"/>
        <v>0</v>
      </c>
      <c r="AV25" s="209"/>
      <c r="AW25" s="210">
        <f t="shared" si="1"/>
        <v>0</v>
      </c>
      <c r="AX25" s="211"/>
      <c r="AY25" s="212"/>
      <c r="AZ25" s="213"/>
      <c r="BA25" s="213"/>
      <c r="BB25" s="213"/>
      <c r="BC25" s="213"/>
      <c r="BD25" s="214"/>
    </row>
    <row r="26" spans="1:56" ht="39.9" customHeight="1" x14ac:dyDescent="0.45">
      <c r="A26" s="71"/>
      <c r="B26" s="85">
        <f t="shared" si="2"/>
        <v>13</v>
      </c>
      <c r="C26" s="198"/>
      <c r="D26" s="199"/>
      <c r="E26" s="200"/>
      <c r="F26" s="201"/>
      <c r="G26" s="202"/>
      <c r="H26" s="203"/>
      <c r="I26" s="203"/>
      <c r="J26" s="203"/>
      <c r="K26" s="204"/>
      <c r="L26" s="205"/>
      <c r="M26" s="206"/>
      <c r="N26" s="206"/>
      <c r="O26" s="207"/>
      <c r="P26" s="131"/>
      <c r="Q26" s="132"/>
      <c r="R26" s="132"/>
      <c r="S26" s="132"/>
      <c r="T26" s="132"/>
      <c r="U26" s="132"/>
      <c r="V26" s="133"/>
      <c r="W26" s="131"/>
      <c r="X26" s="132"/>
      <c r="Y26" s="132"/>
      <c r="Z26" s="132"/>
      <c r="AA26" s="132"/>
      <c r="AB26" s="132"/>
      <c r="AC26" s="133"/>
      <c r="AD26" s="131"/>
      <c r="AE26" s="132"/>
      <c r="AF26" s="132"/>
      <c r="AG26" s="132"/>
      <c r="AH26" s="132"/>
      <c r="AI26" s="132"/>
      <c r="AJ26" s="133"/>
      <c r="AK26" s="131"/>
      <c r="AL26" s="132"/>
      <c r="AM26" s="132"/>
      <c r="AN26" s="132"/>
      <c r="AO26" s="132"/>
      <c r="AP26" s="132"/>
      <c r="AQ26" s="133"/>
      <c r="AR26" s="131"/>
      <c r="AS26" s="132"/>
      <c r="AT26" s="133"/>
      <c r="AU26" s="208">
        <f t="shared" si="3"/>
        <v>0</v>
      </c>
      <c r="AV26" s="209"/>
      <c r="AW26" s="210">
        <f t="shared" si="1"/>
        <v>0</v>
      </c>
      <c r="AX26" s="211"/>
      <c r="AY26" s="212"/>
      <c r="AZ26" s="213"/>
      <c r="BA26" s="213"/>
      <c r="BB26" s="213"/>
      <c r="BC26" s="213"/>
      <c r="BD26" s="214"/>
    </row>
    <row r="27" spans="1:56" ht="39.9" customHeight="1" x14ac:dyDescent="0.45">
      <c r="A27" s="71"/>
      <c r="B27" s="85">
        <f t="shared" si="2"/>
        <v>14</v>
      </c>
      <c r="C27" s="198"/>
      <c r="D27" s="199"/>
      <c r="E27" s="200"/>
      <c r="F27" s="201"/>
      <c r="G27" s="202"/>
      <c r="H27" s="203"/>
      <c r="I27" s="203"/>
      <c r="J27" s="203"/>
      <c r="K27" s="204"/>
      <c r="L27" s="205"/>
      <c r="M27" s="206"/>
      <c r="N27" s="206"/>
      <c r="O27" s="207"/>
      <c r="P27" s="131"/>
      <c r="Q27" s="132"/>
      <c r="R27" s="132"/>
      <c r="S27" s="132"/>
      <c r="T27" s="132"/>
      <c r="U27" s="132"/>
      <c r="V27" s="133"/>
      <c r="W27" s="131"/>
      <c r="X27" s="132"/>
      <c r="Y27" s="132"/>
      <c r="Z27" s="132"/>
      <c r="AA27" s="132"/>
      <c r="AB27" s="132"/>
      <c r="AC27" s="133"/>
      <c r="AD27" s="131"/>
      <c r="AE27" s="132"/>
      <c r="AF27" s="132"/>
      <c r="AG27" s="132"/>
      <c r="AH27" s="132"/>
      <c r="AI27" s="132"/>
      <c r="AJ27" s="133"/>
      <c r="AK27" s="131"/>
      <c r="AL27" s="132"/>
      <c r="AM27" s="132"/>
      <c r="AN27" s="132"/>
      <c r="AO27" s="132"/>
      <c r="AP27" s="132"/>
      <c r="AQ27" s="133"/>
      <c r="AR27" s="131"/>
      <c r="AS27" s="132"/>
      <c r="AT27" s="133"/>
      <c r="AU27" s="208">
        <f t="shared" si="3"/>
        <v>0</v>
      </c>
      <c r="AV27" s="209"/>
      <c r="AW27" s="210">
        <f t="shared" si="1"/>
        <v>0</v>
      </c>
      <c r="AX27" s="211"/>
      <c r="AY27" s="212"/>
      <c r="AZ27" s="213"/>
      <c r="BA27" s="213"/>
      <c r="BB27" s="213"/>
      <c r="BC27" s="213"/>
      <c r="BD27" s="214"/>
    </row>
    <row r="28" spans="1:56" ht="39.9" customHeight="1" x14ac:dyDescent="0.45">
      <c r="A28" s="71"/>
      <c r="B28" s="85">
        <f t="shared" si="2"/>
        <v>15</v>
      </c>
      <c r="C28" s="198"/>
      <c r="D28" s="199"/>
      <c r="E28" s="200"/>
      <c r="F28" s="201"/>
      <c r="G28" s="202"/>
      <c r="H28" s="203"/>
      <c r="I28" s="203"/>
      <c r="J28" s="203"/>
      <c r="K28" s="204"/>
      <c r="L28" s="205"/>
      <c r="M28" s="206"/>
      <c r="N28" s="206"/>
      <c r="O28" s="207"/>
      <c r="P28" s="131"/>
      <c r="Q28" s="132"/>
      <c r="R28" s="132"/>
      <c r="S28" s="132"/>
      <c r="T28" s="132"/>
      <c r="U28" s="132"/>
      <c r="V28" s="133"/>
      <c r="W28" s="131"/>
      <c r="X28" s="132"/>
      <c r="Y28" s="132"/>
      <c r="Z28" s="132"/>
      <c r="AA28" s="132"/>
      <c r="AB28" s="132"/>
      <c r="AC28" s="133"/>
      <c r="AD28" s="131"/>
      <c r="AE28" s="132"/>
      <c r="AF28" s="132"/>
      <c r="AG28" s="132"/>
      <c r="AH28" s="132"/>
      <c r="AI28" s="132"/>
      <c r="AJ28" s="133"/>
      <c r="AK28" s="131"/>
      <c r="AL28" s="132"/>
      <c r="AM28" s="132"/>
      <c r="AN28" s="132"/>
      <c r="AO28" s="132"/>
      <c r="AP28" s="132"/>
      <c r="AQ28" s="133"/>
      <c r="AR28" s="131"/>
      <c r="AS28" s="132"/>
      <c r="AT28" s="133"/>
      <c r="AU28" s="208">
        <f t="shared" si="3"/>
        <v>0</v>
      </c>
      <c r="AV28" s="209"/>
      <c r="AW28" s="210">
        <f t="shared" si="1"/>
        <v>0</v>
      </c>
      <c r="AX28" s="211"/>
      <c r="AY28" s="212"/>
      <c r="AZ28" s="213"/>
      <c r="BA28" s="213"/>
      <c r="BB28" s="213"/>
      <c r="BC28" s="213"/>
      <c r="BD28" s="214"/>
    </row>
    <row r="29" spans="1:56" ht="39.9" customHeight="1" x14ac:dyDescent="0.45">
      <c r="A29" s="71"/>
      <c r="B29" s="85">
        <f t="shared" si="2"/>
        <v>16</v>
      </c>
      <c r="C29" s="198"/>
      <c r="D29" s="199"/>
      <c r="E29" s="200"/>
      <c r="F29" s="201"/>
      <c r="G29" s="202"/>
      <c r="H29" s="203"/>
      <c r="I29" s="203"/>
      <c r="J29" s="203"/>
      <c r="K29" s="204"/>
      <c r="L29" s="205"/>
      <c r="M29" s="206"/>
      <c r="N29" s="206"/>
      <c r="O29" s="207"/>
      <c r="P29" s="131"/>
      <c r="Q29" s="132"/>
      <c r="R29" s="132"/>
      <c r="S29" s="132"/>
      <c r="T29" s="132"/>
      <c r="U29" s="132"/>
      <c r="V29" s="133"/>
      <c r="W29" s="131"/>
      <c r="X29" s="132"/>
      <c r="Y29" s="132"/>
      <c r="Z29" s="132"/>
      <c r="AA29" s="132"/>
      <c r="AB29" s="132"/>
      <c r="AC29" s="133"/>
      <c r="AD29" s="131"/>
      <c r="AE29" s="132"/>
      <c r="AF29" s="132"/>
      <c r="AG29" s="132"/>
      <c r="AH29" s="132"/>
      <c r="AI29" s="132"/>
      <c r="AJ29" s="133"/>
      <c r="AK29" s="131"/>
      <c r="AL29" s="132"/>
      <c r="AM29" s="132"/>
      <c r="AN29" s="132"/>
      <c r="AO29" s="132"/>
      <c r="AP29" s="132"/>
      <c r="AQ29" s="133"/>
      <c r="AR29" s="131"/>
      <c r="AS29" s="132"/>
      <c r="AT29" s="133"/>
      <c r="AU29" s="208">
        <f t="shared" si="3"/>
        <v>0</v>
      </c>
      <c r="AV29" s="209"/>
      <c r="AW29" s="210">
        <f t="shared" si="1"/>
        <v>0</v>
      </c>
      <c r="AX29" s="211"/>
      <c r="AY29" s="212"/>
      <c r="AZ29" s="213"/>
      <c r="BA29" s="213"/>
      <c r="BB29" s="213"/>
      <c r="BC29" s="213"/>
      <c r="BD29" s="214"/>
    </row>
    <row r="30" spans="1:56" ht="39.9" customHeight="1" x14ac:dyDescent="0.45">
      <c r="A30" s="71"/>
      <c r="B30" s="85">
        <f t="shared" si="2"/>
        <v>17</v>
      </c>
      <c r="C30" s="198"/>
      <c r="D30" s="199"/>
      <c r="E30" s="200"/>
      <c r="F30" s="201"/>
      <c r="G30" s="202"/>
      <c r="H30" s="203"/>
      <c r="I30" s="203"/>
      <c r="J30" s="203"/>
      <c r="K30" s="204"/>
      <c r="L30" s="205"/>
      <c r="M30" s="206"/>
      <c r="N30" s="206"/>
      <c r="O30" s="207"/>
      <c r="P30" s="131"/>
      <c r="Q30" s="132"/>
      <c r="R30" s="132"/>
      <c r="S30" s="132"/>
      <c r="T30" s="132"/>
      <c r="U30" s="132"/>
      <c r="V30" s="133"/>
      <c r="W30" s="131"/>
      <c r="X30" s="132"/>
      <c r="Y30" s="132"/>
      <c r="Z30" s="132"/>
      <c r="AA30" s="132"/>
      <c r="AB30" s="132"/>
      <c r="AC30" s="133"/>
      <c r="AD30" s="131"/>
      <c r="AE30" s="132"/>
      <c r="AF30" s="132"/>
      <c r="AG30" s="132"/>
      <c r="AH30" s="132"/>
      <c r="AI30" s="132"/>
      <c r="AJ30" s="133"/>
      <c r="AK30" s="131"/>
      <c r="AL30" s="132"/>
      <c r="AM30" s="132"/>
      <c r="AN30" s="132"/>
      <c r="AO30" s="132"/>
      <c r="AP30" s="132"/>
      <c r="AQ30" s="133"/>
      <c r="AR30" s="131"/>
      <c r="AS30" s="132"/>
      <c r="AT30" s="133"/>
      <c r="AU30" s="208">
        <f t="shared" si="3"/>
        <v>0</v>
      </c>
      <c r="AV30" s="209"/>
      <c r="AW30" s="210">
        <f t="shared" si="1"/>
        <v>0</v>
      </c>
      <c r="AX30" s="211"/>
      <c r="AY30" s="212"/>
      <c r="AZ30" s="213"/>
      <c r="BA30" s="213"/>
      <c r="BB30" s="213"/>
      <c r="BC30" s="213"/>
      <c r="BD30" s="214"/>
    </row>
    <row r="31" spans="1:56" ht="39.9" customHeight="1" thickBot="1" x14ac:dyDescent="0.5">
      <c r="A31" s="71"/>
      <c r="B31" s="86">
        <f t="shared" si="2"/>
        <v>18</v>
      </c>
      <c r="C31" s="229"/>
      <c r="D31" s="230"/>
      <c r="E31" s="231"/>
      <c r="F31" s="232"/>
      <c r="G31" s="233"/>
      <c r="H31" s="234"/>
      <c r="I31" s="234"/>
      <c r="J31" s="234"/>
      <c r="K31" s="235"/>
      <c r="L31" s="236"/>
      <c r="M31" s="237"/>
      <c r="N31" s="237"/>
      <c r="O31" s="238"/>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39">
        <f t="shared" si="3"/>
        <v>0</v>
      </c>
      <c r="AV31" s="240"/>
      <c r="AW31" s="241">
        <f t="shared" si="1"/>
        <v>0</v>
      </c>
      <c r="AX31" s="242"/>
      <c r="AY31" s="243"/>
      <c r="AZ31" s="244"/>
      <c r="BA31" s="244"/>
      <c r="BB31" s="244"/>
      <c r="BC31" s="244"/>
      <c r="BD31" s="24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row>
    <row r="33" spans="1:56" ht="20.25" customHeight="1" x14ac:dyDescent="0.45">
      <c r="A33" s="71"/>
      <c r="B33" s="95" t="s">
        <v>133</v>
      </c>
      <c r="C33" s="95"/>
      <c r="D33" s="95"/>
      <c r="E33" s="95"/>
      <c r="F33" s="95"/>
      <c r="G33" s="95"/>
      <c r="H33" s="95"/>
      <c r="I33" s="95"/>
      <c r="J33" s="95"/>
      <c r="K33" s="95"/>
      <c r="L33" s="96"/>
      <c r="M33" s="95"/>
      <c r="N33" s="95"/>
      <c r="O33" s="95"/>
      <c r="P33" s="95"/>
      <c r="Q33" s="95"/>
      <c r="R33" s="95"/>
      <c r="S33" s="95"/>
      <c r="T33" s="95" t="s">
        <v>70</v>
      </c>
      <c r="U33" s="95"/>
      <c r="V33" s="95"/>
      <c r="W33" s="95"/>
      <c r="X33" s="95"/>
      <c r="Y33" s="95"/>
      <c r="Z33" s="98"/>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5"/>
      <c r="C34" s="246" t="s">
        <v>35</v>
      </c>
      <c r="D34" s="246"/>
      <c r="E34" s="246" t="s">
        <v>36</v>
      </c>
      <c r="F34" s="246"/>
      <c r="G34" s="246"/>
      <c r="H34" s="246"/>
      <c r="I34" s="95"/>
      <c r="J34" s="248" t="s">
        <v>39</v>
      </c>
      <c r="K34" s="248"/>
      <c r="L34" s="248"/>
      <c r="M34" s="248"/>
      <c r="N34" s="67"/>
      <c r="O34" s="67"/>
      <c r="P34" s="93" t="s">
        <v>47</v>
      </c>
      <c r="Q34" s="93"/>
      <c r="R34" s="95"/>
      <c r="S34" s="95"/>
      <c r="T34" s="249" t="s">
        <v>7</v>
      </c>
      <c r="U34" s="250"/>
      <c r="V34" s="249" t="s">
        <v>8</v>
      </c>
      <c r="W34" s="251"/>
      <c r="X34" s="251"/>
      <c r="Y34" s="250"/>
      <c r="Z34" s="98"/>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5"/>
      <c r="C35" s="247"/>
      <c r="D35" s="247"/>
      <c r="E35" s="247" t="s">
        <v>37</v>
      </c>
      <c r="F35" s="247"/>
      <c r="G35" s="247" t="s">
        <v>38</v>
      </c>
      <c r="H35" s="247"/>
      <c r="I35" s="95"/>
      <c r="J35" s="247" t="s">
        <v>37</v>
      </c>
      <c r="K35" s="247"/>
      <c r="L35" s="247" t="s">
        <v>38</v>
      </c>
      <c r="M35" s="247"/>
      <c r="N35" s="67"/>
      <c r="O35" s="67"/>
      <c r="P35" s="93" t="s">
        <v>44</v>
      </c>
      <c r="Q35" s="93"/>
      <c r="R35" s="95"/>
      <c r="S35" s="95"/>
      <c r="T35" s="249" t="s">
        <v>3</v>
      </c>
      <c r="U35" s="250"/>
      <c r="V35" s="249" t="s">
        <v>50</v>
      </c>
      <c r="W35" s="251"/>
      <c r="X35" s="251"/>
      <c r="Y35" s="250"/>
      <c r="Z35" s="100"/>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5"/>
      <c r="C36" s="249" t="s">
        <v>3</v>
      </c>
      <c r="D36" s="250"/>
      <c r="E36" s="252">
        <f>SUMIFS($AU$14:$AV$31,$C$14:$D$31,"介護支援専門員",$E$14:$F$31,"A")</f>
        <v>480</v>
      </c>
      <c r="F36" s="253"/>
      <c r="G36" s="254">
        <f>SUMIFS($AW$14:$AX$31,$C$14:$D$31,"介護支援専門員",$E$14:$F$31,"A")</f>
        <v>120</v>
      </c>
      <c r="H36" s="255"/>
      <c r="I36" s="109"/>
      <c r="J36" s="256">
        <v>0</v>
      </c>
      <c r="K36" s="257"/>
      <c r="L36" s="256">
        <v>0</v>
      </c>
      <c r="M36" s="257"/>
      <c r="N36" s="108"/>
      <c r="O36" s="108"/>
      <c r="P36" s="256">
        <v>3</v>
      </c>
      <c r="Q36" s="257"/>
      <c r="R36" s="95"/>
      <c r="S36" s="95"/>
      <c r="T36" s="249" t="s">
        <v>4</v>
      </c>
      <c r="U36" s="250"/>
      <c r="V36" s="249" t="s">
        <v>51</v>
      </c>
      <c r="W36" s="251"/>
      <c r="X36" s="251"/>
      <c r="Y36" s="250"/>
      <c r="Z36" s="10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5"/>
      <c r="C37" s="249" t="s">
        <v>4</v>
      </c>
      <c r="D37" s="250"/>
      <c r="E37" s="252">
        <f>SUMIFS($AU$14:$AV$31,$C$14:$D$31,"介護支援専門員",$E$14:$F$31,"B")</f>
        <v>0</v>
      </c>
      <c r="F37" s="253"/>
      <c r="G37" s="254">
        <f>SUMIFS($AW$14:$AX$31,$C$14:$D$31,"介護支援専門員",$E$14:$F$31,"B")</f>
        <v>0</v>
      </c>
      <c r="H37" s="255"/>
      <c r="I37" s="109"/>
      <c r="J37" s="256">
        <v>0</v>
      </c>
      <c r="K37" s="257"/>
      <c r="L37" s="256">
        <v>0</v>
      </c>
      <c r="M37" s="257"/>
      <c r="N37" s="108"/>
      <c r="O37" s="108"/>
      <c r="P37" s="256">
        <v>0</v>
      </c>
      <c r="Q37" s="257"/>
      <c r="R37" s="95"/>
      <c r="S37" s="95"/>
      <c r="T37" s="249" t="s">
        <v>5</v>
      </c>
      <c r="U37" s="250"/>
      <c r="V37" s="249" t="s">
        <v>52</v>
      </c>
      <c r="W37" s="251"/>
      <c r="X37" s="251"/>
      <c r="Y37" s="250"/>
      <c r="Z37" s="10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5"/>
      <c r="C38" s="249" t="s">
        <v>5</v>
      </c>
      <c r="D38" s="250"/>
      <c r="E38" s="252">
        <f>SUMIFS($AU$14:$AV$31,$C$14:$D$31,"介護支援専門員",$E$14:$F$31,"C")</f>
        <v>80</v>
      </c>
      <c r="F38" s="253"/>
      <c r="G38" s="254">
        <f>SUMIFS($AW$14:$AX$31,$C$14:$D$31,"介護支援専門員",$E$14:$F$31,"C")</f>
        <v>20</v>
      </c>
      <c r="H38" s="255"/>
      <c r="I38" s="109"/>
      <c r="J38" s="256">
        <v>80</v>
      </c>
      <c r="K38" s="257"/>
      <c r="L38" s="258">
        <v>20</v>
      </c>
      <c r="M38" s="259"/>
      <c r="N38" s="108"/>
      <c r="O38" s="108"/>
      <c r="P38" s="252" t="s">
        <v>30</v>
      </c>
      <c r="Q38" s="253"/>
      <c r="R38" s="95"/>
      <c r="S38" s="95"/>
      <c r="T38" s="249" t="s">
        <v>6</v>
      </c>
      <c r="U38" s="250"/>
      <c r="V38" s="249" t="s">
        <v>69</v>
      </c>
      <c r="W38" s="251"/>
      <c r="X38" s="251"/>
      <c r="Y38" s="250"/>
      <c r="Z38" s="102"/>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5"/>
      <c r="C39" s="249" t="s">
        <v>6</v>
      </c>
      <c r="D39" s="250"/>
      <c r="E39" s="252">
        <f>SUMIFS($AU$14:$AV$31,$C$14:$D$31,"介護支援専門員",$E$14:$F$31,"D")</f>
        <v>0</v>
      </c>
      <c r="F39" s="253"/>
      <c r="G39" s="254">
        <f>SUMIFS($AW$14:$AX$31,$C$14:$D$31,"介護支援専門員",$E$14:$F$31,"D")</f>
        <v>0</v>
      </c>
      <c r="H39" s="255"/>
      <c r="I39" s="109"/>
      <c r="J39" s="256">
        <v>0</v>
      </c>
      <c r="K39" s="257"/>
      <c r="L39" s="258">
        <v>0</v>
      </c>
      <c r="M39" s="259"/>
      <c r="N39" s="108"/>
      <c r="O39" s="108"/>
      <c r="P39" s="252" t="s">
        <v>30</v>
      </c>
      <c r="Q39" s="253"/>
      <c r="R39" s="95"/>
      <c r="S39" s="95"/>
      <c r="T39" s="95"/>
      <c r="U39" s="260"/>
      <c r="V39" s="260"/>
      <c r="W39" s="261"/>
      <c r="X39" s="261"/>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5"/>
      <c r="C40" s="249" t="s">
        <v>27</v>
      </c>
      <c r="D40" s="250"/>
      <c r="E40" s="252">
        <f>SUM(E36:F39)</f>
        <v>560</v>
      </c>
      <c r="F40" s="253"/>
      <c r="G40" s="254">
        <f>SUM(G36:H39)</f>
        <v>140</v>
      </c>
      <c r="H40" s="255"/>
      <c r="I40" s="109"/>
      <c r="J40" s="252">
        <f>SUM(J36:K39)</f>
        <v>80</v>
      </c>
      <c r="K40" s="253"/>
      <c r="L40" s="252">
        <f>SUM(L36:M39)</f>
        <v>20</v>
      </c>
      <c r="M40" s="253"/>
      <c r="N40" s="108"/>
      <c r="O40" s="108"/>
      <c r="P40" s="252">
        <f>SUM(P36:Q37)</f>
        <v>3</v>
      </c>
      <c r="Q40" s="253"/>
      <c r="R40" s="95"/>
      <c r="S40" s="95"/>
      <c r="T40" s="95"/>
      <c r="U40" s="260"/>
      <c r="V40" s="260"/>
      <c r="W40" s="261"/>
      <c r="X40" s="261"/>
      <c r="Y40" s="146"/>
      <c r="Z40" s="146"/>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5"/>
      <c r="C41" s="95"/>
      <c r="D41" s="95"/>
      <c r="E41" s="95"/>
      <c r="F41" s="95"/>
      <c r="G41" s="95"/>
      <c r="H41" s="95"/>
      <c r="I41" s="95"/>
      <c r="J41" s="95"/>
      <c r="K41" s="95"/>
      <c r="L41" s="96"/>
      <c r="M41" s="95"/>
      <c r="N41" s="95"/>
      <c r="O41" s="95"/>
      <c r="P41" s="95"/>
      <c r="Q41" s="95"/>
      <c r="R41" s="95"/>
      <c r="S41" s="95"/>
      <c r="T41" s="95"/>
      <c r="U41" s="98"/>
      <c r="V41" s="98"/>
      <c r="W41" s="98"/>
      <c r="X41" s="98"/>
      <c r="Y41" s="98"/>
      <c r="Z41" s="98"/>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5"/>
      <c r="C42" s="96" t="s">
        <v>45</v>
      </c>
      <c r="D42" s="95"/>
      <c r="E42" s="95"/>
      <c r="F42" s="95"/>
      <c r="G42" s="95"/>
      <c r="H42" s="95"/>
      <c r="I42" s="103" t="s">
        <v>89</v>
      </c>
      <c r="J42" s="269" t="s">
        <v>90</v>
      </c>
      <c r="K42" s="270"/>
      <c r="L42" s="104"/>
      <c r="M42" s="103"/>
      <c r="N42" s="95"/>
      <c r="O42" s="95"/>
      <c r="P42" s="95"/>
      <c r="Q42" s="95"/>
      <c r="R42" s="95"/>
      <c r="S42" s="95"/>
      <c r="T42" s="95"/>
      <c r="U42" s="99"/>
      <c r="V42" s="98"/>
      <c r="W42" s="98"/>
      <c r="X42" s="98"/>
      <c r="Y42" s="98"/>
      <c r="Z42" s="98"/>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5"/>
      <c r="C43" s="95" t="s">
        <v>40</v>
      </c>
      <c r="D43" s="95"/>
      <c r="E43" s="95"/>
      <c r="F43" s="95"/>
      <c r="G43" s="95"/>
      <c r="H43" s="95" t="s">
        <v>41</v>
      </c>
      <c r="I43" s="95"/>
      <c r="J43" s="95"/>
      <c r="K43" s="95"/>
      <c r="L43" s="96"/>
      <c r="M43" s="95"/>
      <c r="N43" s="95"/>
      <c r="O43" s="95"/>
      <c r="P43" s="95"/>
      <c r="Q43" s="95"/>
      <c r="R43" s="95"/>
      <c r="S43" s="95"/>
      <c r="T43" s="95"/>
      <c r="U43" s="98"/>
      <c r="V43" s="98"/>
      <c r="W43" s="98"/>
      <c r="X43" s="98"/>
      <c r="Y43" s="98"/>
      <c r="Z43" s="98"/>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5"/>
      <c r="C44" s="95" t="str">
        <f>IF($J$42="週","対象時間数（週平均）","対象時間数（当月合計）")</f>
        <v>対象時間数（週平均）</v>
      </c>
      <c r="D44" s="95"/>
      <c r="E44" s="95"/>
      <c r="F44" s="95"/>
      <c r="G44" s="95"/>
      <c r="H44" s="95" t="str">
        <f>IF($J$42="週","週に勤務すべき時間数","当月に勤務すべき時間数")</f>
        <v>週に勤務すべき時間数</v>
      </c>
      <c r="I44" s="95"/>
      <c r="J44" s="95"/>
      <c r="K44" s="95"/>
      <c r="L44" s="96"/>
      <c r="M44" s="247" t="s">
        <v>42</v>
      </c>
      <c r="N44" s="247"/>
      <c r="O44" s="247"/>
      <c r="P44" s="247"/>
      <c r="Q44" s="95"/>
      <c r="R44" s="95"/>
      <c r="S44" s="95"/>
      <c r="T44" s="95"/>
      <c r="U44" s="98"/>
      <c r="V44" s="98"/>
      <c r="W44" s="98"/>
      <c r="X44" s="98"/>
      <c r="Y44" s="98"/>
      <c r="Z44" s="98"/>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5"/>
      <c r="C45" s="271">
        <f>IF($J$42="週",L40,J40)</f>
        <v>20</v>
      </c>
      <c r="D45" s="272"/>
      <c r="E45" s="272"/>
      <c r="F45" s="273"/>
      <c r="G45" s="97" t="s">
        <v>28</v>
      </c>
      <c r="H45" s="249">
        <f>IF($J$42="週",$AV$5,$AZ$5)</f>
        <v>40</v>
      </c>
      <c r="I45" s="251"/>
      <c r="J45" s="251"/>
      <c r="K45" s="250"/>
      <c r="L45" s="97" t="s">
        <v>29</v>
      </c>
      <c r="M45" s="263">
        <f>ROUNDDOWN(C45/H45,1)</f>
        <v>0.5</v>
      </c>
      <c r="N45" s="264"/>
      <c r="O45" s="264"/>
      <c r="P45" s="265"/>
      <c r="Q45" s="95"/>
      <c r="R45" s="95"/>
      <c r="S45" s="95"/>
      <c r="T45" s="95"/>
      <c r="U45" s="262"/>
      <c r="V45" s="262"/>
      <c r="W45" s="262"/>
      <c r="X45" s="262"/>
      <c r="Y45" s="140"/>
      <c r="Z45" s="98"/>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5"/>
      <c r="C46" s="95"/>
      <c r="D46" s="95"/>
      <c r="E46" s="95"/>
      <c r="F46" s="95"/>
      <c r="G46" s="95"/>
      <c r="H46" s="95"/>
      <c r="I46" s="95"/>
      <c r="J46" s="95"/>
      <c r="K46" s="95"/>
      <c r="L46" s="96"/>
      <c r="M46" s="95" t="s">
        <v>71</v>
      </c>
      <c r="N46" s="95"/>
      <c r="O46" s="95"/>
      <c r="P46" s="95"/>
      <c r="Q46" s="95"/>
      <c r="R46" s="95"/>
      <c r="S46" s="95"/>
      <c r="T46" s="95"/>
      <c r="U46" s="98"/>
      <c r="V46" s="98"/>
      <c r="W46" s="98"/>
      <c r="X46" s="98"/>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5"/>
      <c r="C47" s="95" t="s">
        <v>122</v>
      </c>
      <c r="D47" s="95"/>
      <c r="E47" s="95"/>
      <c r="F47" s="95"/>
      <c r="G47" s="95"/>
      <c r="H47" s="95"/>
      <c r="I47" s="95"/>
      <c r="J47" s="95"/>
      <c r="K47" s="95"/>
      <c r="L47" s="96"/>
      <c r="M47" s="95"/>
      <c r="N47" s="95"/>
      <c r="O47" s="95"/>
      <c r="P47" s="95"/>
      <c r="Q47" s="95"/>
      <c r="R47" s="95"/>
      <c r="S47" s="95"/>
      <c r="T47" s="95"/>
      <c r="U47" s="95"/>
      <c r="V47" s="105"/>
      <c r="W47" s="106"/>
      <c r="X47" s="106"/>
      <c r="Y47" s="95"/>
      <c r="Z47" s="95"/>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5"/>
      <c r="C48" s="95" t="s">
        <v>47</v>
      </c>
      <c r="D48" s="95"/>
      <c r="E48" s="95"/>
      <c r="F48" s="95"/>
      <c r="G48" s="95"/>
      <c r="H48" s="95"/>
      <c r="I48" s="95"/>
      <c r="J48" s="95"/>
      <c r="K48" s="95"/>
      <c r="L48" s="96"/>
      <c r="M48" s="97"/>
      <c r="N48" s="97"/>
      <c r="O48" s="97"/>
      <c r="P48" s="97"/>
      <c r="Q48" s="95"/>
      <c r="R48" s="95"/>
      <c r="S48" s="95"/>
      <c r="T48" s="95"/>
      <c r="U48" s="95"/>
      <c r="V48" s="105"/>
      <c r="W48" s="106"/>
      <c r="X48" s="106"/>
      <c r="Y48" s="95"/>
      <c r="Z48" s="95"/>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5"/>
      <c r="C49" s="67" t="s">
        <v>43</v>
      </c>
      <c r="D49" s="67"/>
      <c r="E49" s="67"/>
      <c r="F49" s="67"/>
      <c r="G49" s="67"/>
      <c r="H49" s="95" t="s">
        <v>46</v>
      </c>
      <c r="I49" s="67"/>
      <c r="J49" s="67"/>
      <c r="K49" s="67"/>
      <c r="L49" s="67"/>
      <c r="M49" s="247" t="s">
        <v>27</v>
      </c>
      <c r="N49" s="247"/>
      <c r="O49" s="247"/>
      <c r="P49" s="247"/>
      <c r="Q49" s="95"/>
      <c r="R49" s="95"/>
      <c r="S49" s="95"/>
      <c r="T49" s="95"/>
      <c r="U49" s="95"/>
      <c r="V49" s="105"/>
      <c r="W49" s="106"/>
      <c r="X49" s="106"/>
      <c r="Y49" s="95"/>
      <c r="Z49" s="95"/>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5"/>
      <c r="C50" s="249">
        <f>P40</f>
        <v>3</v>
      </c>
      <c r="D50" s="251"/>
      <c r="E50" s="251"/>
      <c r="F50" s="250"/>
      <c r="G50" s="97" t="s">
        <v>81</v>
      </c>
      <c r="H50" s="263">
        <f>M45</f>
        <v>0.5</v>
      </c>
      <c r="I50" s="264"/>
      <c r="J50" s="264"/>
      <c r="K50" s="265"/>
      <c r="L50" s="97" t="s">
        <v>29</v>
      </c>
      <c r="M50" s="266">
        <f>ROUNDDOWN(C50+H50,1)</f>
        <v>3.5</v>
      </c>
      <c r="N50" s="267"/>
      <c r="O50" s="267"/>
      <c r="P50" s="268"/>
      <c r="Q50" s="95"/>
      <c r="R50" s="95"/>
      <c r="S50" s="95"/>
      <c r="T50" s="95"/>
      <c r="U50" s="95"/>
      <c r="V50" s="105"/>
      <c r="W50" s="106"/>
      <c r="X50" s="106"/>
      <c r="Y50" s="95"/>
      <c r="Z50" s="95"/>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5"/>
      <c r="C51" s="95"/>
      <c r="D51" s="95"/>
      <c r="E51" s="95"/>
      <c r="F51" s="95"/>
      <c r="G51" s="95"/>
      <c r="H51" s="95"/>
      <c r="I51" s="95"/>
      <c r="J51" s="95"/>
      <c r="K51" s="95"/>
      <c r="L51" s="95"/>
      <c r="M51" s="95"/>
      <c r="N51" s="96"/>
      <c r="O51" s="95"/>
      <c r="P51" s="95"/>
      <c r="Q51" s="95"/>
      <c r="R51" s="95"/>
      <c r="S51" s="95"/>
      <c r="T51" s="95"/>
      <c r="U51" s="95"/>
      <c r="V51" s="105"/>
      <c r="W51" s="106"/>
      <c r="X51" s="106"/>
      <c r="Y51" s="95"/>
      <c r="Z51" s="95"/>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79"/>
      <c r="D52" s="79"/>
      <c r="E52" s="35"/>
      <c r="F52" s="35"/>
      <c r="G52" s="35"/>
      <c r="H52" s="35"/>
      <c r="I52" s="35"/>
      <c r="J52" s="35"/>
      <c r="K52" s="35"/>
      <c r="L52" s="35"/>
      <c r="M52" s="35"/>
      <c r="N52" s="35"/>
      <c r="O52" s="35"/>
      <c r="P52" s="35"/>
      <c r="Q52" s="35"/>
      <c r="R52" s="35"/>
      <c r="S52" s="35"/>
      <c r="T52" s="79"/>
      <c r="U52" s="35"/>
      <c r="V52" s="35"/>
      <c r="W52" s="35"/>
      <c r="X52" s="35"/>
      <c r="Y52" s="35"/>
      <c r="Z52" s="35"/>
      <c r="AA52" s="35"/>
      <c r="AB52" s="35"/>
      <c r="AC52" s="35"/>
      <c r="AD52" s="35"/>
      <c r="AE52" s="35"/>
      <c r="AF52" s="35"/>
      <c r="AJ52" s="80"/>
      <c r="AK52" s="81"/>
      <c r="AL52" s="81"/>
      <c r="AM52" s="35"/>
      <c r="AN52" s="35"/>
      <c r="AO52" s="35"/>
      <c r="AP52" s="35"/>
      <c r="AQ52" s="35"/>
      <c r="AR52" s="35"/>
      <c r="AS52" s="35"/>
      <c r="AT52" s="35"/>
      <c r="AU52" s="35"/>
      <c r="AV52" s="35"/>
      <c r="AW52" s="35"/>
      <c r="AX52" s="35"/>
      <c r="AY52" s="35"/>
      <c r="AZ52" s="35"/>
      <c r="BA52" s="35"/>
      <c r="BB52" s="35"/>
      <c r="BC52" s="35"/>
      <c r="BD52" s="35"/>
      <c r="BE52" s="81"/>
    </row>
    <row r="53" spans="1:58" ht="20.25" customHeight="1" x14ac:dyDescent="0.45">
      <c r="A53" s="35"/>
      <c r="B53" s="35"/>
      <c r="C53" s="79"/>
      <c r="D53" s="79"/>
      <c r="E53" s="35"/>
      <c r="F53" s="35"/>
      <c r="G53" s="35"/>
      <c r="H53" s="35"/>
      <c r="I53" s="35"/>
      <c r="J53" s="35"/>
      <c r="K53" s="35"/>
      <c r="L53" s="35"/>
      <c r="M53" s="35"/>
      <c r="N53" s="35"/>
      <c r="O53" s="35"/>
      <c r="P53" s="35"/>
      <c r="Q53" s="35"/>
      <c r="R53" s="35"/>
      <c r="S53" s="35"/>
      <c r="T53" s="35"/>
      <c r="U53" s="79"/>
      <c r="V53" s="35"/>
      <c r="W53" s="35"/>
      <c r="X53" s="35"/>
      <c r="Y53" s="35"/>
      <c r="Z53" s="35"/>
      <c r="AA53" s="35"/>
      <c r="AB53" s="35"/>
      <c r="AC53" s="35"/>
      <c r="AD53" s="35"/>
      <c r="AE53" s="35"/>
      <c r="AF53" s="35"/>
      <c r="AG53" s="35"/>
      <c r="AK53" s="80"/>
      <c r="AL53" s="81"/>
      <c r="AM53" s="81"/>
      <c r="AN53" s="35"/>
      <c r="AO53" s="35"/>
      <c r="AP53" s="35"/>
      <c r="AQ53" s="35"/>
      <c r="AR53" s="35"/>
      <c r="AS53" s="35"/>
      <c r="AT53" s="35"/>
      <c r="AU53" s="35"/>
      <c r="AV53" s="35"/>
      <c r="AW53" s="35"/>
      <c r="AX53" s="35"/>
      <c r="AY53" s="35"/>
      <c r="AZ53" s="35"/>
      <c r="BA53" s="35"/>
      <c r="BB53" s="35"/>
      <c r="BC53" s="35"/>
      <c r="BD53" s="35"/>
      <c r="BE53" s="35"/>
      <c r="BF53" s="81"/>
    </row>
    <row r="54" spans="1:58" ht="20.25" customHeight="1" x14ac:dyDescent="0.45">
      <c r="A54" s="35"/>
      <c r="B54" s="35"/>
      <c r="C54" s="35"/>
      <c r="D54" s="79"/>
      <c r="E54" s="35"/>
      <c r="F54" s="35"/>
      <c r="G54" s="35"/>
      <c r="H54" s="35"/>
      <c r="I54" s="35"/>
      <c r="J54" s="35"/>
      <c r="K54" s="35"/>
      <c r="L54" s="35"/>
      <c r="M54" s="35"/>
      <c r="N54" s="35"/>
      <c r="O54" s="35"/>
      <c r="P54" s="35"/>
      <c r="Q54" s="35"/>
      <c r="R54" s="35"/>
      <c r="S54" s="35"/>
      <c r="T54" s="35"/>
      <c r="U54" s="79"/>
      <c r="V54" s="35"/>
      <c r="W54" s="35"/>
      <c r="X54" s="35"/>
      <c r="Y54" s="35"/>
      <c r="Z54" s="35"/>
      <c r="AA54" s="35"/>
      <c r="AB54" s="35"/>
      <c r="AC54" s="35"/>
      <c r="AD54" s="35"/>
      <c r="AE54" s="35"/>
      <c r="AF54" s="35"/>
      <c r="AG54" s="35"/>
      <c r="AK54" s="80"/>
      <c r="AL54" s="81"/>
      <c r="AM54" s="81"/>
      <c r="AN54" s="35"/>
      <c r="AO54" s="35"/>
      <c r="AP54" s="35"/>
      <c r="AQ54" s="35"/>
      <c r="AR54" s="35"/>
      <c r="AS54" s="35"/>
      <c r="AT54" s="35"/>
      <c r="AU54" s="35"/>
      <c r="AV54" s="35"/>
      <c r="AW54" s="35"/>
      <c r="AX54" s="35"/>
      <c r="AY54" s="35"/>
      <c r="AZ54" s="35"/>
      <c r="BA54" s="35"/>
      <c r="BB54" s="35"/>
      <c r="BC54" s="35"/>
      <c r="BD54" s="35"/>
      <c r="BE54" s="35"/>
      <c r="BF54" s="81"/>
    </row>
    <row r="55" spans="1:58" ht="20.25" customHeight="1" x14ac:dyDescent="0.45">
      <c r="A55" s="35"/>
      <c r="B55" s="35"/>
      <c r="C55" s="79"/>
      <c r="D55" s="79"/>
      <c r="E55" s="35"/>
      <c r="F55" s="35"/>
      <c r="G55" s="35"/>
      <c r="H55" s="35"/>
      <c r="I55" s="35"/>
      <c r="J55" s="35"/>
      <c r="K55" s="35"/>
      <c r="L55" s="35"/>
      <c r="M55" s="35"/>
      <c r="N55" s="35"/>
      <c r="O55" s="35"/>
      <c r="P55" s="35"/>
      <c r="Q55" s="35"/>
      <c r="R55" s="35"/>
      <c r="S55" s="35"/>
      <c r="T55" s="35"/>
      <c r="U55" s="79"/>
      <c r="V55" s="35"/>
      <c r="W55" s="35"/>
      <c r="X55" s="35"/>
      <c r="Y55" s="35"/>
      <c r="Z55" s="35"/>
      <c r="AA55" s="35"/>
      <c r="AB55" s="35"/>
      <c r="AC55" s="35"/>
      <c r="AD55" s="35"/>
      <c r="AE55" s="35"/>
      <c r="AF55" s="35"/>
      <c r="AG55" s="35"/>
      <c r="AK55" s="80"/>
      <c r="AL55" s="81"/>
      <c r="AM55" s="81"/>
      <c r="AN55" s="35"/>
      <c r="AO55" s="35"/>
      <c r="AP55" s="35"/>
      <c r="AQ55" s="35"/>
      <c r="AR55" s="35"/>
      <c r="AS55" s="35"/>
      <c r="AT55" s="35"/>
      <c r="AU55" s="35"/>
      <c r="AV55" s="35"/>
      <c r="AW55" s="35"/>
      <c r="AX55" s="35"/>
      <c r="AY55" s="35"/>
      <c r="AZ55" s="35"/>
      <c r="BA55" s="35"/>
      <c r="BB55" s="35"/>
      <c r="BC55" s="35"/>
      <c r="BD55" s="35"/>
      <c r="BE55" s="35"/>
      <c r="BF55" s="81"/>
    </row>
    <row r="56" spans="1:58" ht="20.25" customHeight="1" x14ac:dyDescent="0.45">
      <c r="C56" s="80"/>
      <c r="D56" s="80"/>
      <c r="E56" s="80"/>
      <c r="F56" s="80"/>
      <c r="G56" s="80"/>
      <c r="H56" s="80"/>
      <c r="I56" s="80"/>
      <c r="J56" s="80"/>
      <c r="K56" s="80"/>
      <c r="L56" s="80"/>
      <c r="M56" s="80"/>
      <c r="N56" s="80"/>
      <c r="O56" s="80"/>
      <c r="P56" s="80"/>
      <c r="Q56" s="80"/>
      <c r="R56" s="80"/>
      <c r="S56" s="80"/>
      <c r="T56" s="80"/>
      <c r="U56" s="81"/>
      <c r="V56" s="81"/>
      <c r="W56" s="80"/>
      <c r="X56" s="80"/>
      <c r="Y56" s="80"/>
      <c r="Z56" s="80"/>
      <c r="AA56" s="80"/>
      <c r="AB56" s="80"/>
      <c r="AC56" s="80"/>
      <c r="AD56" s="80"/>
      <c r="AE56" s="80"/>
      <c r="AF56" s="80"/>
      <c r="AG56" s="80"/>
      <c r="AH56" s="80"/>
      <c r="AI56" s="80"/>
      <c r="AJ56" s="80"/>
      <c r="AK56" s="80"/>
      <c r="AL56" s="81"/>
      <c r="AM56" s="81"/>
      <c r="AN56" s="35"/>
      <c r="AO56" s="35"/>
      <c r="AP56" s="35"/>
      <c r="AQ56" s="35"/>
      <c r="AR56" s="35"/>
      <c r="AS56" s="35"/>
      <c r="AT56" s="35"/>
      <c r="AU56" s="35"/>
      <c r="AV56" s="35"/>
      <c r="AW56" s="35"/>
      <c r="AX56" s="35"/>
      <c r="AY56" s="35"/>
      <c r="AZ56" s="35"/>
      <c r="BA56" s="35"/>
      <c r="BB56" s="35"/>
      <c r="BC56" s="35"/>
      <c r="BD56" s="35"/>
      <c r="BE56" s="35"/>
      <c r="BF56" s="81"/>
    </row>
    <row r="57" spans="1:58" ht="20.25" customHeight="1" x14ac:dyDescent="0.45">
      <c r="C57" s="80"/>
      <c r="D57" s="80"/>
      <c r="E57" s="80"/>
      <c r="F57" s="80"/>
      <c r="G57" s="80"/>
      <c r="H57" s="80"/>
      <c r="I57" s="80"/>
      <c r="J57" s="80"/>
      <c r="K57" s="80"/>
      <c r="L57" s="80"/>
      <c r="M57" s="80"/>
      <c r="N57" s="80"/>
      <c r="O57" s="80"/>
      <c r="P57" s="80"/>
      <c r="Q57" s="80"/>
      <c r="R57" s="80"/>
      <c r="S57" s="80"/>
      <c r="T57" s="80"/>
      <c r="U57" s="81"/>
      <c r="V57" s="81"/>
      <c r="W57" s="80"/>
      <c r="X57" s="80"/>
      <c r="Y57" s="80"/>
      <c r="Z57" s="80"/>
      <c r="AA57" s="80"/>
      <c r="AB57" s="80"/>
      <c r="AC57" s="80"/>
      <c r="AD57" s="80"/>
      <c r="AE57" s="80"/>
      <c r="AF57" s="80"/>
      <c r="AG57" s="80"/>
      <c r="AH57" s="80"/>
      <c r="AI57" s="80"/>
      <c r="AJ57" s="80"/>
      <c r="AK57" s="80"/>
      <c r="AL57" s="81"/>
      <c r="AM57" s="81"/>
      <c r="AN57" s="35"/>
      <c r="AO57" s="35"/>
      <c r="AP57" s="35"/>
      <c r="AQ57" s="35"/>
      <c r="AR57" s="35"/>
      <c r="AS57" s="35"/>
      <c r="AT57" s="35"/>
      <c r="AU57" s="35"/>
      <c r="AV57" s="35"/>
      <c r="AW57" s="35"/>
      <c r="AX57" s="35"/>
      <c r="AY57" s="35"/>
      <c r="AZ57" s="35"/>
      <c r="BA57" s="35"/>
      <c r="BB57" s="35"/>
      <c r="BC57" s="35"/>
      <c r="BD57" s="35"/>
      <c r="BE57" s="35"/>
      <c r="BF57" s="81"/>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5" priority="4">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C45:F45">
    <cfRule type="expression" dxfId="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view="pageBreakPreview" zoomScale="50" zoomScaleNormal="100" zoomScaleSheetLayoutView="50" workbookViewId="0"/>
  </sheetViews>
  <sheetFormatPr defaultColWidth="9" defaultRowHeight="26.4" x14ac:dyDescent="0.45"/>
  <cols>
    <col min="1" max="1" width="2" style="110" customWidth="1"/>
    <col min="2" max="2" width="8.59765625" style="110" customWidth="1"/>
    <col min="3" max="11" width="40.59765625" style="110" customWidth="1"/>
    <col min="12" max="16384" width="9" style="110"/>
  </cols>
  <sheetData>
    <row r="1" spans="2:11" x14ac:dyDescent="0.45">
      <c r="B1" s="110" t="s">
        <v>74</v>
      </c>
    </row>
    <row r="3" spans="2:11" x14ac:dyDescent="0.45">
      <c r="B3" s="111" t="s">
        <v>75</v>
      </c>
      <c r="C3" s="111" t="s">
        <v>76</v>
      </c>
    </row>
    <row r="4" spans="2:11" x14ac:dyDescent="0.45">
      <c r="B4" s="111">
        <v>1</v>
      </c>
      <c r="C4" s="144" t="s">
        <v>110</v>
      </c>
    </row>
    <row r="5" spans="2:11" x14ac:dyDescent="0.45">
      <c r="B5" s="111">
        <v>2</v>
      </c>
      <c r="C5" s="144" t="s">
        <v>111</v>
      </c>
    </row>
    <row r="6" spans="2:11" x14ac:dyDescent="0.45">
      <c r="B6" s="111">
        <v>3</v>
      </c>
      <c r="C6" s="144"/>
    </row>
    <row r="7" spans="2:11" x14ac:dyDescent="0.45">
      <c r="B7" s="111">
        <v>4</v>
      </c>
      <c r="C7" s="144"/>
    </row>
    <row r="8" spans="2:11" x14ac:dyDescent="0.45">
      <c r="B8" s="111">
        <v>5</v>
      </c>
      <c r="C8" s="144"/>
    </row>
    <row r="9" spans="2:11" x14ac:dyDescent="0.45">
      <c r="B9" s="111">
        <v>6</v>
      </c>
      <c r="C9" s="144"/>
    </row>
    <row r="10" spans="2:11" x14ac:dyDescent="0.45">
      <c r="B10" s="111">
        <v>7</v>
      </c>
      <c r="C10" s="144"/>
    </row>
    <row r="11" spans="2:11" x14ac:dyDescent="0.45">
      <c r="B11" s="111">
        <v>8</v>
      </c>
      <c r="C11" s="144"/>
    </row>
    <row r="13" spans="2:11" x14ac:dyDescent="0.45">
      <c r="B13" s="110" t="s">
        <v>73</v>
      </c>
    </row>
    <row r="14" spans="2:11" ht="27" thickBot="1" x14ac:dyDescent="0.5"/>
    <row r="15" spans="2:11" ht="27" thickBot="1" x14ac:dyDescent="0.5">
      <c r="B15" s="145" t="s">
        <v>59</v>
      </c>
      <c r="C15" s="113" t="s">
        <v>2</v>
      </c>
      <c r="D15" s="114" t="s">
        <v>112</v>
      </c>
      <c r="E15" s="115" t="s">
        <v>113</v>
      </c>
      <c r="F15" s="116" t="s">
        <v>31</v>
      </c>
      <c r="G15" s="116" t="s">
        <v>31</v>
      </c>
      <c r="H15" s="116" t="s">
        <v>31</v>
      </c>
      <c r="I15" s="116" t="s">
        <v>92</v>
      </c>
      <c r="J15" s="116" t="s">
        <v>92</v>
      </c>
      <c r="K15" s="117" t="s">
        <v>92</v>
      </c>
    </row>
    <row r="16" spans="2:11" x14ac:dyDescent="0.45">
      <c r="B16" s="275" t="s">
        <v>60</v>
      </c>
      <c r="C16" s="118" t="s">
        <v>114</v>
      </c>
      <c r="D16" s="123" t="s">
        <v>114</v>
      </c>
      <c r="E16" s="123" t="s">
        <v>106</v>
      </c>
      <c r="F16" s="123"/>
      <c r="G16" s="123"/>
      <c r="H16" s="123"/>
      <c r="I16" s="119"/>
      <c r="J16" s="119"/>
      <c r="K16" s="120"/>
    </row>
    <row r="17" spans="2:11" x14ac:dyDescent="0.45">
      <c r="B17" s="275"/>
      <c r="C17" s="121" t="s">
        <v>67</v>
      </c>
      <c r="D17" s="123" t="s">
        <v>112</v>
      </c>
      <c r="E17" s="123" t="s">
        <v>112</v>
      </c>
      <c r="F17" s="123"/>
      <c r="G17" s="123"/>
      <c r="H17" s="123"/>
      <c r="I17" s="112"/>
      <c r="J17" s="112"/>
      <c r="K17" s="122"/>
    </row>
    <row r="18" spans="2:11" x14ac:dyDescent="0.45">
      <c r="B18" s="275"/>
      <c r="C18" s="121" t="s">
        <v>67</v>
      </c>
      <c r="D18" s="123" t="s">
        <v>31</v>
      </c>
      <c r="E18" s="123" t="s">
        <v>115</v>
      </c>
      <c r="F18" s="123"/>
      <c r="G18" s="123"/>
      <c r="H18" s="123"/>
      <c r="I18" s="112"/>
      <c r="J18" s="112"/>
      <c r="K18" s="122"/>
    </row>
    <row r="19" spans="2:11" x14ac:dyDescent="0.45">
      <c r="B19" s="275"/>
      <c r="C19" s="121" t="s">
        <v>31</v>
      </c>
      <c r="D19" s="123" t="s">
        <v>31</v>
      </c>
      <c r="E19" s="123" t="s">
        <v>116</v>
      </c>
      <c r="F19" s="123"/>
      <c r="G19" s="123"/>
      <c r="H19" s="123"/>
      <c r="I19" s="112"/>
      <c r="J19" s="112"/>
      <c r="K19" s="122"/>
    </row>
    <row r="20" spans="2:11" x14ac:dyDescent="0.45">
      <c r="B20" s="275"/>
      <c r="C20" s="121" t="s">
        <v>31</v>
      </c>
      <c r="D20" s="123" t="s">
        <v>31</v>
      </c>
      <c r="E20" s="123" t="s">
        <v>117</v>
      </c>
      <c r="F20" s="123"/>
      <c r="G20" s="123"/>
      <c r="H20" s="123"/>
      <c r="I20" s="112"/>
      <c r="J20" s="112"/>
      <c r="K20" s="122"/>
    </row>
    <row r="21" spans="2:11" x14ac:dyDescent="0.45">
      <c r="B21" s="275"/>
      <c r="C21" s="121" t="s">
        <v>31</v>
      </c>
      <c r="D21" s="123" t="s">
        <v>31</v>
      </c>
      <c r="E21" s="123" t="s">
        <v>31</v>
      </c>
      <c r="F21" s="123"/>
      <c r="G21" s="123"/>
      <c r="H21" s="123"/>
      <c r="I21" s="112"/>
      <c r="J21" s="112"/>
      <c r="K21" s="122"/>
    </row>
    <row r="22" spans="2:11" x14ac:dyDescent="0.45">
      <c r="B22" s="275"/>
      <c r="C22" s="121" t="s">
        <v>31</v>
      </c>
      <c r="D22" s="123" t="s">
        <v>31</v>
      </c>
      <c r="E22" s="123" t="s">
        <v>31</v>
      </c>
      <c r="F22" s="123"/>
      <c r="G22" s="123"/>
      <c r="H22" s="123"/>
      <c r="I22" s="112"/>
      <c r="J22" s="112"/>
      <c r="K22" s="122"/>
    </row>
    <row r="23" spans="2:11" x14ac:dyDescent="0.45">
      <c r="B23" s="275"/>
      <c r="C23" s="121" t="s">
        <v>31</v>
      </c>
      <c r="D23" s="123" t="s">
        <v>92</v>
      </c>
      <c r="E23" s="123" t="s">
        <v>31</v>
      </c>
      <c r="F23" s="123"/>
      <c r="G23" s="123"/>
      <c r="H23" s="123"/>
      <c r="I23" s="112"/>
      <c r="J23" s="112"/>
      <c r="K23" s="122"/>
    </row>
    <row r="24" spans="2:11" x14ac:dyDescent="0.45">
      <c r="B24" s="275"/>
      <c r="C24" s="121" t="s">
        <v>31</v>
      </c>
      <c r="D24" s="123" t="s">
        <v>92</v>
      </c>
      <c r="E24" s="123" t="s">
        <v>31</v>
      </c>
      <c r="F24" s="123"/>
      <c r="G24" s="123"/>
      <c r="H24" s="123"/>
      <c r="I24" s="112"/>
      <c r="J24" s="112"/>
      <c r="K24" s="122"/>
    </row>
    <row r="25" spans="2:11" x14ac:dyDescent="0.45">
      <c r="B25" s="275"/>
      <c r="C25" s="121" t="s">
        <v>31</v>
      </c>
      <c r="D25" s="124" t="s">
        <v>92</v>
      </c>
      <c r="E25" s="124" t="s">
        <v>31</v>
      </c>
      <c r="F25" s="124"/>
      <c r="G25" s="124"/>
      <c r="H25" s="124"/>
      <c r="I25" s="112"/>
      <c r="J25" s="112"/>
      <c r="K25" s="122"/>
    </row>
    <row r="26" spans="2:11" x14ac:dyDescent="0.45">
      <c r="B26" s="275"/>
      <c r="C26" s="121" t="s">
        <v>31</v>
      </c>
      <c r="D26" s="124" t="s">
        <v>92</v>
      </c>
      <c r="E26" s="124" t="s">
        <v>31</v>
      </c>
      <c r="F26" s="124"/>
      <c r="G26" s="124"/>
      <c r="H26" s="124"/>
      <c r="I26" s="112"/>
      <c r="J26" s="112"/>
      <c r="K26" s="122"/>
    </row>
    <row r="27" spans="2:11" x14ac:dyDescent="0.45">
      <c r="B27" s="275"/>
      <c r="C27" s="121" t="s">
        <v>31</v>
      </c>
      <c r="D27" s="124" t="s">
        <v>92</v>
      </c>
      <c r="E27" s="124" t="s">
        <v>31</v>
      </c>
      <c r="F27" s="124"/>
      <c r="G27" s="124"/>
      <c r="H27" s="124"/>
      <c r="I27" s="112"/>
      <c r="J27" s="112"/>
      <c r="K27" s="122"/>
    </row>
    <row r="28" spans="2:11" ht="27" thickBot="1" x14ac:dyDescent="0.5">
      <c r="B28" s="276"/>
      <c r="C28" s="125" t="s">
        <v>31</v>
      </c>
      <c r="D28" s="126" t="s">
        <v>92</v>
      </c>
      <c r="E28" s="126" t="s">
        <v>31</v>
      </c>
      <c r="F28" s="126"/>
      <c r="G28" s="126"/>
      <c r="H28" s="126"/>
      <c r="I28" s="126"/>
      <c r="J28" s="126"/>
      <c r="K28" s="127"/>
    </row>
    <row r="31" spans="2:11" x14ac:dyDescent="0.45">
      <c r="C31" s="110" t="s">
        <v>88</v>
      </c>
    </row>
    <row r="32" spans="2:11" x14ac:dyDescent="0.45">
      <c r="C32" s="110" t="s">
        <v>32</v>
      </c>
    </row>
    <row r="33" spans="3:3" x14ac:dyDescent="0.45">
      <c r="C33" s="110" t="s">
        <v>107</v>
      </c>
    </row>
    <row r="34" spans="3:3" x14ac:dyDescent="0.45">
      <c r="C34" s="110" t="s">
        <v>91</v>
      </c>
    </row>
    <row r="35" spans="3:3" x14ac:dyDescent="0.45">
      <c r="C35" s="110" t="s">
        <v>118</v>
      </c>
    </row>
    <row r="36" spans="3:3" x14ac:dyDescent="0.45">
      <c r="C36" s="110" t="s">
        <v>119</v>
      </c>
    </row>
    <row r="37" spans="3:3" x14ac:dyDescent="0.45">
      <c r="C37" s="110" t="s">
        <v>33</v>
      </c>
    </row>
    <row r="38" spans="3:3" x14ac:dyDescent="0.45">
      <c r="C38" s="110" t="s">
        <v>34</v>
      </c>
    </row>
    <row r="40" spans="3:3" x14ac:dyDescent="0.45">
      <c r="C40" s="110" t="s">
        <v>108</v>
      </c>
    </row>
    <row r="41" spans="3:3" x14ac:dyDescent="0.45">
      <c r="C41" s="110" t="s">
        <v>61</v>
      </c>
    </row>
    <row r="42" spans="3:3" x14ac:dyDescent="0.45">
      <c r="C42" s="110" t="s">
        <v>62</v>
      </c>
    </row>
    <row r="43" spans="3:3" x14ac:dyDescent="0.45">
      <c r="C43" s="110" t="s">
        <v>63</v>
      </c>
    </row>
    <row r="44" spans="3:3" x14ac:dyDescent="0.45">
      <c r="C44" s="110" t="s">
        <v>64</v>
      </c>
    </row>
    <row r="45" spans="3:3" x14ac:dyDescent="0.45">
      <c r="C45" s="110"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勤務形態一覧表</vt:lpstr>
      <vt:lpstr>記入方法</vt:lpstr>
      <vt:lpstr>【記載例】勤務形態一覧表</vt:lpstr>
      <vt:lpstr>プルダウンリスト</vt:lpstr>
      <vt:lpstr>【記載例】勤務形態一覧表!Print_Area</vt:lpstr>
      <vt:lpstr>記入方法!Print_Area</vt:lpstr>
      <vt:lpstr>勤務形態一覧表!Print_Area</vt:lpstr>
      <vt:lpstr>【記載例】勤務形態一覧表!Print_Titles</vt:lpstr>
      <vt:lpstr>勤務形態一覧表!Print_Titles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結城市</cp:lastModifiedBy>
  <cp:lastPrinted>2021-03-21T05:52:46Z</cp:lastPrinted>
  <dcterms:created xsi:type="dcterms:W3CDTF">2020-01-14T23:44:41Z</dcterms:created>
  <dcterms:modified xsi:type="dcterms:W3CDTF">2024-03-12T05:20:59Z</dcterms:modified>
</cp:coreProperties>
</file>