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Y:\■スキャナーデータ\新しいフォルダー\新しいフォルダー\"/>
    </mc:Choice>
  </mc:AlternateContent>
  <xr:revisionPtr revIDLastSave="0" documentId="13_ncr:1_{2C9B7DEB-10BC-4DA7-A6AC-59614A508449}" xr6:coauthVersionLast="47" xr6:coauthVersionMax="47" xr10:uidLastSave="{00000000-0000-0000-0000-000000000000}"/>
  <bookViews>
    <workbookView xWindow="-108" yWindow="-108" windowWidth="23256" windowHeight="12456" tabRatio="670" xr2:uid="{00000000-000D-0000-FFFF-FFFF00000000}"/>
  </bookViews>
  <sheets>
    <sheet name="勤務形態一覧表" sheetId="12" r:id="rId1"/>
    <sheet name="シフト記号表" sheetId="11" r:id="rId2"/>
    <sheet name="記入方法" sheetId="7" r:id="rId3"/>
    <sheet name="【記載例】勤務形態一覧表" sheetId="8" r:id="rId4"/>
    <sheet name="【記載例】シフト記号表" sheetId="6" r:id="rId5"/>
    <sheet name="プルダウンリスト" sheetId="3" r:id="rId6"/>
  </sheets>
  <definedNames>
    <definedName name="【記載例】シフト記号" localSheetId="1">シフト記号表!$C$6:$C$35</definedName>
    <definedName name="【記載例】シフト記号">【記載例】シフト記号表!$C$6:$C$35</definedName>
    <definedName name="_xlnm.Print_Area" localSheetId="3">【記載例】勤務形態一覧表!$A$1:$BF$71</definedName>
    <definedName name="_xlnm.Print_Area" localSheetId="2">記入方法!$B$1:$P$81</definedName>
    <definedName name="_xlnm.Print_Area" localSheetId="0">勤務形態一覧表!$A$1:$BF$182</definedName>
    <definedName name="_xlnm.Print_Titles" localSheetId="0">勤務形態一覧表!$1:$21</definedName>
    <definedName name="シフト記号表">シフト記号表!$C$6:$C$35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17" i="8" l="1"/>
  <c r="AX17" i="12"/>
  <c r="AW171" i="12" l="1"/>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181" i="12"/>
  <c r="T175" i="12"/>
  <c r="AU175" i="12"/>
  <c r="AQ175" i="12"/>
  <c r="AM175" i="12"/>
  <c r="AI175" i="12"/>
  <c r="AE175" i="12"/>
  <c r="AA175" i="12"/>
  <c r="W175" i="12"/>
  <c r="AX173" i="12"/>
  <c r="AZ173" i="12" s="1"/>
  <c r="AT173" i="12"/>
  <c r="AP173" i="12"/>
  <c r="AL173" i="12"/>
  <c r="AH173" i="12"/>
  <c r="AD173" i="12"/>
  <c r="Z173" i="12"/>
  <c r="V173" i="12"/>
  <c r="AX174" i="12"/>
  <c r="AZ174" i="12" s="1"/>
  <c r="AT174" i="12"/>
  <c r="AP174" i="12"/>
  <c r="AL174" i="12"/>
  <c r="AH174" i="12"/>
  <c r="AD174" i="12"/>
  <c r="Z174" i="12"/>
  <c r="W174" i="12"/>
  <c r="AG174" i="12"/>
  <c r="V174" i="12"/>
  <c r="AR175" i="12"/>
  <c r="AF175" i="12"/>
  <c r="S175" i="12"/>
  <c r="AM173" i="12"/>
  <c r="AA173" i="12"/>
  <c r="AU174" i="12"/>
  <c r="AI174" i="12"/>
  <c r="U174" i="12"/>
  <c r="AX175" i="12"/>
  <c r="AZ175" i="12" s="1"/>
  <c r="AT175" i="12"/>
  <c r="AP175" i="12"/>
  <c r="AL175" i="12"/>
  <c r="AH175" i="12"/>
  <c r="AD175" i="12"/>
  <c r="Z175" i="12"/>
  <c r="V175" i="12"/>
  <c r="AW173" i="12"/>
  <c r="AS173" i="12"/>
  <c r="AO173" i="12"/>
  <c r="AK173" i="12"/>
  <c r="AG173" i="12"/>
  <c r="AC173" i="12"/>
  <c r="Y173" i="12"/>
  <c r="U173" i="12"/>
  <c r="AW174" i="12"/>
  <c r="AS174" i="12"/>
  <c r="AO174" i="12"/>
  <c r="AK174" i="12"/>
  <c r="AC174" i="12"/>
  <c r="X174" i="12"/>
  <c r="AJ175" i="12"/>
  <c r="X175" i="12"/>
  <c r="AQ173" i="12"/>
  <c r="AE173" i="12"/>
  <c r="S173" i="12"/>
  <c r="AM174" i="12"/>
  <c r="AA174" i="12"/>
  <c r="AW175" i="12"/>
  <c r="AS175" i="12"/>
  <c r="AO175" i="12"/>
  <c r="AK175" i="12"/>
  <c r="AG175" i="12"/>
  <c r="AC175" i="12"/>
  <c r="Y175" i="12"/>
  <c r="U175" i="12"/>
  <c r="AV173" i="12"/>
  <c r="AR173" i="12"/>
  <c r="AN173" i="12"/>
  <c r="AJ173" i="12"/>
  <c r="AF173" i="12"/>
  <c r="AB173" i="12"/>
  <c r="X173" i="12"/>
  <c r="T173" i="12"/>
  <c r="AV174" i="12"/>
  <c r="AR174" i="12"/>
  <c r="AN174" i="12"/>
  <c r="AJ174" i="12"/>
  <c r="AF174" i="12"/>
  <c r="AB174" i="12"/>
  <c r="T174" i="12"/>
  <c r="Y174" i="12"/>
  <c r="AV175" i="12"/>
  <c r="AN175" i="12"/>
  <c r="AB175" i="12"/>
  <c r="AU173" i="12"/>
  <c r="AI173" i="12"/>
  <c r="W173" i="12"/>
  <c r="AQ174" i="12"/>
  <c r="AE174" i="12"/>
  <c r="S174" i="12"/>
  <c r="AX66" i="12"/>
  <c r="AZ66" i="12" s="1"/>
  <c r="AX78" i="12"/>
  <c r="AZ78" i="12" s="1"/>
  <c r="AX75" i="12"/>
  <c r="AZ75" i="12" s="1"/>
  <c r="AX164" i="12"/>
  <c r="AZ164" i="12" s="1"/>
  <c r="AX171" i="12"/>
  <c r="AZ171"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S179" i="12"/>
  <c r="T180" i="12"/>
  <c r="U181" i="12"/>
  <c r="Z178" i="12"/>
  <c r="AA179" i="12"/>
  <c r="AB180" i="12"/>
  <c r="AC181" i="12"/>
  <c r="AI179" i="12"/>
  <c r="AV181" i="12"/>
  <c r="AP181" i="12"/>
  <c r="AH181" i="12"/>
  <c r="Z181" i="12"/>
  <c r="AW180" i="12"/>
  <c r="AO180" i="12"/>
  <c r="AG180" i="12"/>
  <c r="Y180" i="12"/>
  <c r="AV179" i="12"/>
  <c r="AN179" i="12"/>
  <c r="AF179" i="12"/>
  <c r="X179" i="12"/>
  <c r="AU178" i="12"/>
  <c r="AM178" i="12"/>
  <c r="AE178" i="12"/>
  <c r="W178" i="12"/>
  <c r="AW181" i="12"/>
  <c r="AO181" i="12"/>
  <c r="AG181" i="12"/>
  <c r="Y181" i="12"/>
  <c r="AV180" i="12"/>
  <c r="AN180" i="12"/>
  <c r="AF180" i="12"/>
  <c r="X180" i="12"/>
  <c r="AU179" i="12"/>
  <c r="AM179" i="12"/>
  <c r="AE179" i="12"/>
  <c r="W179" i="12"/>
  <c r="AT178" i="12"/>
  <c r="AL178" i="12"/>
  <c r="AD178" i="12"/>
  <c r="V178" i="12"/>
  <c r="AT181" i="12"/>
  <c r="AL181" i="12"/>
  <c r="AD181" i="12"/>
  <c r="V181" i="12"/>
  <c r="AS180" i="12"/>
  <c r="AK180" i="12"/>
  <c r="AC180" i="12"/>
  <c r="U180" i="12"/>
  <c r="AR179" i="12"/>
  <c r="AJ179" i="12"/>
  <c r="AB179" i="12"/>
  <c r="T179" i="12"/>
  <c r="AQ178" i="12"/>
  <c r="AI178" i="12"/>
  <c r="AA178" i="12"/>
  <c r="S178" i="12"/>
  <c r="AH178" i="12"/>
  <c r="AJ180" i="12"/>
  <c r="AS20" i="12"/>
  <c r="AS21" i="12" s="1"/>
  <c r="AR20" i="12"/>
  <c r="AR21" i="12" s="1"/>
  <c r="AB20" i="12"/>
  <c r="AB21" i="12" s="1"/>
  <c r="AO20" i="12"/>
  <c r="AO21" i="12" s="1"/>
  <c r="Y20" i="12"/>
  <c r="Y21" i="12" s="1"/>
  <c r="AJ20" i="12"/>
  <c r="AJ21" i="12" s="1"/>
  <c r="AP178" i="12"/>
  <c r="AQ179" i="12"/>
  <c r="AR180" i="12"/>
  <c r="AS18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178" i="12"/>
  <c r="X178" i="12"/>
  <c r="AB178" i="12"/>
  <c r="AF178" i="12"/>
  <c r="AJ178" i="12"/>
  <c r="AN178" i="12"/>
  <c r="AR178" i="12"/>
  <c r="AV178" i="12"/>
  <c r="U179" i="12"/>
  <c r="Y179" i="12"/>
  <c r="AC179" i="12"/>
  <c r="AG179" i="12"/>
  <c r="AK179" i="12"/>
  <c r="AO179" i="12"/>
  <c r="AS179" i="12"/>
  <c r="AW179" i="12"/>
  <c r="V180" i="12"/>
  <c r="Z180" i="12"/>
  <c r="AD180" i="12"/>
  <c r="AH180" i="12"/>
  <c r="AL180" i="12"/>
  <c r="AP180" i="12"/>
  <c r="AT180" i="12"/>
  <c r="S181" i="12"/>
  <c r="W181" i="12"/>
  <c r="AA181" i="12"/>
  <c r="AE181" i="12"/>
  <c r="AI181" i="12"/>
  <c r="AM181" i="12"/>
  <c r="AQ181" i="12"/>
  <c r="AU181" i="12"/>
  <c r="U178" i="12"/>
  <c r="Y178" i="12"/>
  <c r="AC178" i="12"/>
  <c r="AG178" i="12"/>
  <c r="AK178" i="12"/>
  <c r="AO178" i="12"/>
  <c r="AS178" i="12"/>
  <c r="AW178" i="12"/>
  <c r="V179" i="12"/>
  <c r="Z179" i="12"/>
  <c r="AD179" i="12"/>
  <c r="AH179" i="12"/>
  <c r="AL179" i="12"/>
  <c r="AP179" i="12"/>
  <c r="AT179" i="12"/>
  <c r="S180" i="12"/>
  <c r="W180" i="12"/>
  <c r="AA180" i="12"/>
  <c r="AE180" i="12"/>
  <c r="AI180" i="12"/>
  <c r="AM180" i="12"/>
  <c r="AQ180" i="12"/>
  <c r="AU180" i="12"/>
  <c r="T181" i="12"/>
  <c r="X181" i="12"/>
  <c r="AB181" i="12"/>
  <c r="AF181" i="12"/>
  <c r="AJ181" i="12"/>
  <c r="AN181" i="12"/>
  <c r="AR181" i="12"/>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X32" i="8" l="1"/>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<sst xmlns="http://schemas.openxmlformats.org/spreadsheetml/2006/main" count="1198" uniqueCount="217">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</sst>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33">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8" fillId="3" borderId="12" xfId="0" applyFont="1" applyFill="1" applyBorder="1" applyAlignment="1" applyProtection="1">
      <alignment horizontal="center" vertical="center"/>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3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A1:BU191"/>
  <sheetViews>
    <sheetView showGridLines="0" tabSelected="1" view="pageBreakPreview" zoomScale="50" zoomScaleNormal="70" zoomScaleSheetLayoutView="5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275" t="s">
        <v>176</v>
      </c>
      <c r="AQ1" s="276"/>
      <c r="AR1" s="276"/>
      <c r="AS1" s="276"/>
      <c r="AT1" s="276"/>
      <c r="AU1" s="276"/>
      <c r="AV1" s="276"/>
      <c r="AW1" s="276"/>
      <c r="AX1" s="276"/>
      <c r="AY1" s="276"/>
      <c r="AZ1" s="276"/>
      <c r="BA1" s="276"/>
      <c r="BB1" s="276"/>
      <c r="BC1" s="276"/>
      <c r="BD1" s="276"/>
      <c r="BE1" s="276"/>
      <c r="BF1" s="7" t="s">
        <v>21</v>
      </c>
    </row>
    <row r="2" spans="2:64" s="12" customFormat="1" ht="20.25" customHeight="1" x14ac:dyDescent="0.45">
      <c r="C2" s="11"/>
      <c r="D2" s="11"/>
      <c r="E2" s="11"/>
      <c r="F2" s="11"/>
      <c r="G2" s="11"/>
      <c r="J2" s="5"/>
      <c r="L2" s="11"/>
      <c r="M2" s="11"/>
      <c r="N2" s="11"/>
      <c r="O2" s="11"/>
      <c r="P2" s="11"/>
      <c r="Q2" s="11"/>
      <c r="R2" s="11"/>
      <c r="Y2" s="94" t="s">
        <v>64</v>
      </c>
      <c r="Z2" s="277">
        <v>6</v>
      </c>
      <c r="AA2" s="277"/>
      <c r="AB2" s="94" t="s">
        <v>65</v>
      </c>
      <c r="AC2" s="604">
        <f>IF(Z2=0,"",YEAR(DATE(2018+Z2,1,1)))</f>
        <v>2024</v>
      </c>
      <c r="AD2" s="604"/>
      <c r="AE2" s="95" t="s">
        <v>66</v>
      </c>
      <c r="AF2" s="95" t="s">
        <v>1</v>
      </c>
      <c r="AG2" s="277">
        <v>4</v>
      </c>
      <c r="AH2" s="277"/>
      <c r="AI2" s="95" t="s">
        <v>53</v>
      </c>
      <c r="AM2" s="8"/>
      <c r="AN2" s="7"/>
      <c r="AO2" s="7" t="s">
        <v>67</v>
      </c>
      <c r="AP2" s="277" t="s">
        <v>40</v>
      </c>
      <c r="AQ2" s="277"/>
      <c r="AR2" s="277"/>
      <c r="AS2" s="277"/>
      <c r="AT2" s="277"/>
      <c r="AU2" s="277"/>
      <c r="AV2" s="277"/>
      <c r="AW2" s="277"/>
      <c r="AX2" s="277"/>
      <c r="AY2" s="277"/>
      <c r="AZ2" s="277"/>
      <c r="BA2" s="277"/>
      <c r="BB2" s="277"/>
      <c r="BC2" s="277"/>
      <c r="BD2" s="277"/>
      <c r="BE2" s="277"/>
      <c r="BF2" s="7" t="s">
        <v>21</v>
      </c>
    </row>
    <row r="3" spans="2:64" s="6" customFormat="1" ht="20.25" customHeight="1" x14ac:dyDescent="0.45">
      <c r="B3" s="124"/>
      <c r="C3" s="124"/>
      <c r="D3" s="124"/>
      <c r="E3" s="124"/>
      <c r="F3" s="124"/>
      <c r="G3" s="119"/>
      <c r="H3" s="124"/>
      <c r="I3" s="124"/>
      <c r="J3" s="119"/>
      <c r="K3" s="124"/>
      <c r="L3" s="121"/>
      <c r="M3" s="121"/>
      <c r="N3" s="121"/>
      <c r="O3" s="121"/>
      <c r="P3" s="121"/>
      <c r="Q3" s="121"/>
      <c r="R3" s="121"/>
      <c r="S3" s="124"/>
      <c r="T3" s="124"/>
      <c r="U3" s="124"/>
      <c r="V3" s="124"/>
      <c r="W3" s="124"/>
      <c r="X3" s="124"/>
      <c r="Y3" s="124"/>
      <c r="Z3" s="125"/>
      <c r="AA3" s="125"/>
      <c r="AB3" s="126"/>
      <c r="AC3" s="127"/>
      <c r="AD3" s="126"/>
      <c r="AE3" s="124"/>
      <c r="AF3" s="124"/>
      <c r="AG3" s="124"/>
      <c r="AH3" s="124"/>
      <c r="AI3" s="124"/>
      <c r="AJ3" s="124"/>
      <c r="AK3" s="124"/>
      <c r="AL3" s="124"/>
      <c r="AM3" s="124"/>
      <c r="AN3" s="124"/>
      <c r="AO3" s="124"/>
      <c r="AP3" s="124"/>
      <c r="AQ3" s="124"/>
      <c r="AR3" s="124"/>
      <c r="AS3" s="124"/>
      <c r="AT3" s="124"/>
      <c r="BA3" s="50" t="s">
        <v>107</v>
      </c>
      <c r="BB3" s="279" t="s">
        <v>159</v>
      </c>
      <c r="BC3" s="280"/>
      <c r="BD3" s="280"/>
      <c r="BE3" s="281"/>
      <c r="BF3" s="7"/>
    </row>
    <row r="4" spans="2:64" s="6" customFormat="1" ht="19.2" x14ac:dyDescent="0.45">
      <c r="B4" s="124"/>
      <c r="C4" s="124"/>
      <c r="D4" s="124"/>
      <c r="E4" s="124"/>
      <c r="F4" s="124"/>
      <c r="G4" s="119"/>
      <c r="H4" s="124"/>
      <c r="I4" s="124"/>
      <c r="J4" s="119"/>
      <c r="K4" s="124"/>
      <c r="L4" s="121"/>
      <c r="M4" s="121"/>
      <c r="N4" s="121"/>
      <c r="O4" s="121"/>
      <c r="P4" s="121"/>
      <c r="Q4" s="121"/>
      <c r="R4" s="121"/>
      <c r="S4" s="124"/>
      <c r="T4" s="124"/>
      <c r="U4" s="124"/>
      <c r="V4" s="124"/>
      <c r="W4" s="124"/>
      <c r="X4" s="124"/>
      <c r="Y4" s="124"/>
      <c r="Z4" s="129"/>
      <c r="AA4" s="129"/>
      <c r="AB4" s="124"/>
      <c r="AC4" s="124"/>
      <c r="AD4" s="124"/>
      <c r="AE4" s="124"/>
      <c r="AF4" s="124"/>
      <c r="AG4" s="117"/>
      <c r="AH4" s="117"/>
      <c r="AI4" s="117"/>
      <c r="AJ4" s="117"/>
      <c r="AK4" s="117"/>
      <c r="AL4" s="117"/>
      <c r="AM4" s="117"/>
      <c r="AN4" s="117"/>
      <c r="AO4" s="117"/>
      <c r="AP4" s="117"/>
      <c r="AQ4" s="117"/>
      <c r="AR4" s="117"/>
      <c r="AS4" s="117"/>
      <c r="AT4" s="117"/>
      <c r="AU4" s="12"/>
      <c r="AV4" s="12"/>
      <c r="AW4" s="12"/>
      <c r="AX4" s="12"/>
      <c r="AY4" s="12"/>
      <c r="AZ4" s="12"/>
      <c r="BA4" s="50" t="s">
        <v>160</v>
      </c>
      <c r="BB4" s="279" t="s">
        <v>161</v>
      </c>
      <c r="BC4" s="280"/>
      <c r="BD4" s="280"/>
      <c r="BE4" s="281"/>
      <c r="BF4" s="45"/>
    </row>
    <row r="5" spans="2:64" s="6" customFormat="1" ht="6.75" customHeight="1" x14ac:dyDescent="0.45">
      <c r="B5" s="124"/>
      <c r="C5" s="131"/>
      <c r="D5" s="131"/>
      <c r="E5" s="131"/>
      <c r="F5" s="131"/>
      <c r="G5" s="132"/>
      <c r="H5" s="131"/>
      <c r="I5" s="131"/>
      <c r="J5" s="132"/>
      <c r="K5" s="131"/>
      <c r="L5" s="133"/>
      <c r="M5" s="133"/>
      <c r="N5" s="133"/>
      <c r="O5" s="133"/>
      <c r="P5" s="133"/>
      <c r="Q5" s="133"/>
      <c r="R5" s="133"/>
      <c r="S5" s="131"/>
      <c r="T5" s="131"/>
      <c r="U5" s="131"/>
      <c r="V5" s="131"/>
      <c r="W5" s="131"/>
      <c r="X5" s="131"/>
      <c r="Y5" s="131"/>
      <c r="Z5" s="134"/>
      <c r="AA5" s="134"/>
      <c r="AB5" s="131"/>
      <c r="AC5" s="131"/>
      <c r="AD5" s="131"/>
      <c r="AE5" s="131"/>
      <c r="AF5" s="124"/>
      <c r="AG5" s="117"/>
      <c r="AH5" s="117"/>
      <c r="AI5" s="117"/>
      <c r="AJ5" s="117"/>
      <c r="AK5" s="117"/>
      <c r="AL5" s="117"/>
      <c r="AM5" s="117"/>
      <c r="AN5" s="117"/>
      <c r="AO5" s="117"/>
      <c r="AP5" s="117"/>
      <c r="AQ5" s="117"/>
      <c r="AR5" s="117"/>
      <c r="AS5" s="117"/>
      <c r="AT5" s="117"/>
      <c r="AU5" s="12"/>
      <c r="AV5" s="12"/>
      <c r="AW5" s="12"/>
      <c r="AX5" s="12"/>
      <c r="AY5" s="12"/>
      <c r="AZ5" s="12"/>
      <c r="BA5" s="12"/>
      <c r="BB5" s="12"/>
      <c r="BC5" s="12"/>
      <c r="BD5" s="12"/>
      <c r="BE5" s="45"/>
      <c r="BF5" s="45"/>
    </row>
    <row r="6" spans="2:64" s="6" customFormat="1" ht="20.25" customHeight="1" x14ac:dyDescent="0.45">
      <c r="B6" s="124"/>
      <c r="C6" s="131"/>
      <c r="D6" s="131"/>
      <c r="E6" s="131"/>
      <c r="F6" s="131"/>
      <c r="G6" s="132"/>
      <c r="H6" s="131"/>
      <c r="I6" s="131"/>
      <c r="J6" s="132"/>
      <c r="K6" s="131"/>
      <c r="L6" s="133"/>
      <c r="M6" s="133"/>
      <c r="N6" s="133"/>
      <c r="O6" s="133"/>
      <c r="P6" s="133"/>
      <c r="Q6" s="133"/>
      <c r="R6" s="133"/>
      <c r="S6" s="131"/>
      <c r="T6" s="131"/>
      <c r="U6" s="131"/>
      <c r="V6" s="131"/>
      <c r="W6" s="131"/>
      <c r="X6" s="131"/>
      <c r="Y6" s="131"/>
      <c r="Z6" s="134"/>
      <c r="AA6" s="134"/>
      <c r="AB6" s="131"/>
      <c r="AC6" s="131"/>
      <c r="AD6" s="131"/>
      <c r="AE6" s="131"/>
      <c r="AF6" s="124"/>
      <c r="AG6" s="117"/>
      <c r="AH6" s="117"/>
      <c r="AI6" s="117"/>
      <c r="AJ6" s="117"/>
      <c r="AK6" s="117"/>
      <c r="AL6" s="117" t="s">
        <v>181</v>
      </c>
      <c r="AM6" s="117"/>
      <c r="AN6" s="117"/>
      <c r="AO6" s="117"/>
      <c r="AP6" s="117"/>
      <c r="AQ6" s="117"/>
      <c r="AR6" s="117"/>
      <c r="AS6" s="117"/>
      <c r="AT6" s="144"/>
      <c r="AU6" s="144"/>
      <c r="AV6" s="150"/>
      <c r="AW6" s="117"/>
      <c r="AX6" s="282">
        <v>40</v>
      </c>
      <c r="AY6" s="284"/>
      <c r="AZ6" s="150" t="s">
        <v>182</v>
      </c>
      <c r="BA6" s="117"/>
      <c r="BB6" s="282">
        <v>160</v>
      </c>
      <c r="BC6" s="284"/>
      <c r="BD6" s="150" t="s">
        <v>183</v>
      </c>
      <c r="BE6" s="117"/>
      <c r="BF6" s="45"/>
    </row>
    <row r="7" spans="2:64" s="6" customFormat="1" ht="6.75" customHeight="1" x14ac:dyDescent="0.45">
      <c r="B7" s="124"/>
      <c r="C7" s="131"/>
      <c r="D7" s="131"/>
      <c r="E7" s="131"/>
      <c r="F7" s="131"/>
      <c r="G7" s="132"/>
      <c r="H7" s="131"/>
      <c r="I7" s="131"/>
      <c r="J7" s="132"/>
      <c r="K7" s="131"/>
      <c r="L7" s="133"/>
      <c r="M7" s="133"/>
      <c r="N7" s="133"/>
      <c r="O7" s="133"/>
      <c r="P7" s="133"/>
      <c r="Q7" s="133"/>
      <c r="R7" s="133"/>
      <c r="S7" s="131"/>
      <c r="T7" s="131"/>
      <c r="U7" s="131"/>
      <c r="V7" s="131"/>
      <c r="W7" s="131"/>
      <c r="X7" s="131"/>
      <c r="Y7" s="131"/>
      <c r="Z7" s="134"/>
      <c r="AA7" s="134"/>
      <c r="AB7" s="131"/>
      <c r="AC7" s="131"/>
      <c r="AD7" s="131"/>
      <c r="AE7" s="131"/>
      <c r="AF7" s="124"/>
      <c r="AG7" s="117"/>
      <c r="AH7" s="117"/>
      <c r="AI7" s="117"/>
      <c r="AJ7" s="117"/>
      <c r="AK7" s="117"/>
      <c r="AL7" s="117"/>
      <c r="AM7" s="117"/>
      <c r="AN7" s="117"/>
      <c r="AO7" s="117"/>
      <c r="AP7" s="117"/>
      <c r="AQ7" s="117"/>
      <c r="AR7" s="117"/>
      <c r="AS7" s="117"/>
      <c r="AT7" s="117"/>
      <c r="AU7" s="12"/>
      <c r="AV7" s="12"/>
      <c r="AW7" s="12"/>
      <c r="AX7" s="12"/>
      <c r="AY7" s="12"/>
      <c r="AZ7" s="12"/>
      <c r="BA7" s="12"/>
      <c r="BB7" s="12"/>
      <c r="BC7" s="12"/>
      <c r="BD7" s="12"/>
      <c r="BE7" s="45"/>
      <c r="BF7" s="45"/>
    </row>
    <row r="8" spans="2:64" s="6" customFormat="1" ht="20.25" customHeight="1" x14ac:dyDescent="0.45">
      <c r="B8" s="135"/>
      <c r="C8" s="135"/>
      <c r="D8" s="135"/>
      <c r="E8" s="135"/>
      <c r="F8" s="135"/>
      <c r="G8" s="136"/>
      <c r="H8" s="136"/>
      <c r="I8" s="136"/>
      <c r="J8" s="135"/>
      <c r="K8" s="135"/>
      <c r="L8" s="136"/>
      <c r="M8" s="136"/>
      <c r="N8" s="136"/>
      <c r="O8" s="135"/>
      <c r="P8" s="136"/>
      <c r="Q8" s="136"/>
      <c r="R8" s="136"/>
      <c r="S8" s="137"/>
      <c r="T8" s="138"/>
      <c r="U8" s="138"/>
      <c r="V8" s="139"/>
      <c r="W8" s="124"/>
      <c r="X8" s="124"/>
      <c r="Y8" s="124"/>
      <c r="Z8" s="134"/>
      <c r="AA8" s="140"/>
      <c r="AB8" s="132"/>
      <c r="AC8" s="134"/>
      <c r="AD8" s="134"/>
      <c r="AE8" s="134"/>
      <c r="AF8" s="141"/>
      <c r="AG8" s="142"/>
      <c r="AH8" s="142"/>
      <c r="AI8" s="142"/>
      <c r="AJ8" s="143"/>
      <c r="AK8" s="133"/>
      <c r="AL8" s="140"/>
      <c r="AM8" s="140"/>
      <c r="AN8" s="132"/>
      <c r="AO8" s="144"/>
      <c r="AP8" s="144"/>
      <c r="AQ8" s="144"/>
      <c r="AR8" s="145"/>
      <c r="AS8" s="145"/>
      <c r="AT8" s="117"/>
      <c r="AU8" s="76"/>
      <c r="AV8" s="76"/>
      <c r="AW8" s="44"/>
      <c r="AX8" s="12"/>
      <c r="AY8" s="12" t="s">
        <v>63</v>
      </c>
      <c r="AZ8" s="12"/>
      <c r="BA8" s="12"/>
      <c r="BB8" s="605">
        <f>DAY(EOMONTH(DATE(AC2,AG2,1),0))</f>
        <v>30</v>
      </c>
      <c r="BC8" s="606"/>
      <c r="BD8" s="12" t="s">
        <v>54</v>
      </c>
      <c r="BE8" s="12"/>
      <c r="BF8" s="12"/>
      <c r="BJ8" s="7"/>
      <c r="BK8" s="7"/>
      <c r="BL8" s="7"/>
    </row>
    <row r="9" spans="2:64" s="6" customFormat="1" ht="6" customHeight="1" x14ac:dyDescent="0.45">
      <c r="B9" s="146"/>
      <c r="C9" s="146"/>
      <c r="D9" s="146"/>
      <c r="E9" s="146"/>
      <c r="F9" s="146"/>
      <c r="G9" s="135"/>
      <c r="H9" s="136"/>
      <c r="I9" s="144"/>
      <c r="J9" s="144"/>
      <c r="K9" s="146"/>
      <c r="L9" s="135"/>
      <c r="M9" s="136"/>
      <c r="N9" s="144"/>
      <c r="O9" s="144"/>
      <c r="P9" s="135"/>
      <c r="Q9" s="144"/>
      <c r="R9" s="146"/>
      <c r="S9" s="144"/>
      <c r="T9" s="144"/>
      <c r="U9" s="144"/>
      <c r="V9" s="144"/>
      <c r="W9" s="124"/>
      <c r="X9" s="124"/>
      <c r="Y9" s="124"/>
      <c r="Z9" s="131"/>
      <c r="AA9" s="143"/>
      <c r="AB9" s="143"/>
      <c r="AC9" s="131"/>
      <c r="AD9" s="131"/>
      <c r="AE9" s="131"/>
      <c r="AF9" s="147"/>
      <c r="AG9" s="134"/>
      <c r="AH9" s="143"/>
      <c r="AI9" s="131"/>
      <c r="AJ9" s="142"/>
      <c r="AK9" s="143"/>
      <c r="AL9" s="143"/>
      <c r="AM9" s="143"/>
      <c r="AN9" s="143"/>
      <c r="AO9" s="131"/>
      <c r="AP9" s="117"/>
      <c r="AQ9" s="148"/>
      <c r="AR9" s="148"/>
      <c r="AS9" s="148"/>
      <c r="AT9" s="117"/>
      <c r="AU9" s="12"/>
      <c r="AV9" s="12"/>
      <c r="AW9" s="12"/>
      <c r="AX9" s="12"/>
      <c r="AY9" s="12"/>
      <c r="AZ9" s="12"/>
      <c r="BA9" s="12"/>
      <c r="BB9" s="12"/>
      <c r="BC9" s="12"/>
      <c r="BD9" s="12"/>
      <c r="BE9" s="12"/>
      <c r="BF9" s="12"/>
      <c r="BJ9" s="7"/>
      <c r="BK9" s="7"/>
      <c r="BL9" s="7"/>
    </row>
    <row r="10" spans="2:64" s="6" customFormat="1" ht="19.2" x14ac:dyDescent="0.2">
      <c r="B10" s="135"/>
      <c r="C10" s="135"/>
      <c r="D10" s="135"/>
      <c r="E10" s="135"/>
      <c r="F10" s="135"/>
      <c r="G10" s="136"/>
      <c r="H10" s="136"/>
      <c r="I10" s="136"/>
      <c r="J10" s="135"/>
      <c r="K10" s="135"/>
      <c r="L10" s="136"/>
      <c r="M10" s="136"/>
      <c r="N10" s="136"/>
      <c r="O10" s="135"/>
      <c r="P10" s="136"/>
      <c r="Q10" s="136"/>
      <c r="R10" s="136"/>
      <c r="S10" s="137"/>
      <c r="T10" s="138"/>
      <c r="U10" s="138"/>
      <c r="V10" s="139"/>
      <c r="W10" s="124"/>
      <c r="X10" s="124"/>
      <c r="Y10" s="124"/>
      <c r="Z10" s="134"/>
      <c r="AA10" s="140"/>
      <c r="AB10" s="132"/>
      <c r="AC10" s="134"/>
      <c r="AD10" s="134"/>
      <c r="AE10" s="134"/>
      <c r="AF10" s="147"/>
      <c r="AG10" s="142"/>
      <c r="AH10" s="142"/>
      <c r="AI10" s="142"/>
      <c r="AJ10" s="143"/>
      <c r="AK10" s="133"/>
      <c r="AL10" s="140"/>
      <c r="AM10" s="117"/>
      <c r="AN10" s="117"/>
      <c r="AO10" s="149"/>
      <c r="AP10" s="149"/>
      <c r="AQ10" s="149"/>
      <c r="AR10" s="150"/>
      <c r="AS10" s="148"/>
      <c r="AT10" s="148"/>
      <c r="AU10" s="46"/>
      <c r="AV10" s="38"/>
      <c r="AW10" s="38"/>
      <c r="AX10" s="47"/>
      <c r="AY10" s="47"/>
      <c r="AZ10" s="45" t="s">
        <v>184</v>
      </c>
      <c r="BA10" s="38"/>
      <c r="BB10" s="282">
        <v>1</v>
      </c>
      <c r="BC10" s="283"/>
      <c r="BD10" s="284"/>
      <c r="BE10" s="18" t="s">
        <v>22</v>
      </c>
      <c r="BF10" s="12"/>
      <c r="BJ10" s="7"/>
      <c r="BK10" s="7"/>
      <c r="BL10" s="7"/>
    </row>
    <row r="11" spans="2:64" s="6" customFormat="1" ht="6" customHeight="1" x14ac:dyDescent="0.2">
      <c r="B11" s="146"/>
      <c r="C11" s="146"/>
      <c r="D11" s="146"/>
      <c r="E11" s="146"/>
      <c r="F11" s="153"/>
      <c r="G11" s="146"/>
      <c r="H11" s="146"/>
      <c r="I11" s="146"/>
      <c r="J11" s="146"/>
      <c r="K11" s="135"/>
      <c r="L11" s="136"/>
      <c r="M11" s="144"/>
      <c r="N11" s="144"/>
      <c r="O11" s="135"/>
      <c r="P11" s="144"/>
      <c r="Q11" s="146"/>
      <c r="R11" s="144"/>
      <c r="S11" s="144"/>
      <c r="T11" s="144"/>
      <c r="U11" s="144"/>
      <c r="V11" s="153"/>
      <c r="W11" s="124"/>
      <c r="X11" s="124"/>
      <c r="Y11" s="124"/>
      <c r="Z11" s="131"/>
      <c r="AA11" s="143"/>
      <c r="AB11" s="143"/>
      <c r="AC11" s="131"/>
      <c r="AD11" s="131"/>
      <c r="AE11" s="131"/>
      <c r="AF11" s="147"/>
      <c r="AG11" s="134"/>
      <c r="AH11" s="142"/>
      <c r="AI11" s="143"/>
      <c r="AJ11" s="142"/>
      <c r="AK11" s="143"/>
      <c r="AL11" s="143"/>
      <c r="AM11" s="143"/>
      <c r="AN11" s="143"/>
      <c r="AO11" s="146"/>
      <c r="AP11" s="146"/>
      <c r="AQ11" s="135"/>
      <c r="AR11" s="154"/>
      <c r="AS11" s="148"/>
      <c r="AT11" s="148"/>
      <c r="AU11" s="46"/>
      <c r="AV11" s="38"/>
      <c r="AW11" s="38"/>
      <c r="AX11" s="47"/>
      <c r="AY11" s="47"/>
      <c r="AZ11" s="38"/>
      <c r="BA11" s="38"/>
      <c r="BB11" s="37"/>
      <c r="BC11" s="37"/>
      <c r="BD11" s="37"/>
      <c r="BE11" s="18"/>
      <c r="BF11" s="12"/>
      <c r="BJ11" s="7"/>
      <c r="BK11" s="7"/>
      <c r="BL11" s="7"/>
    </row>
    <row r="12" spans="2:64" s="6" customFormat="1" ht="20.25" customHeight="1" x14ac:dyDescent="0.2">
      <c r="B12" s="155"/>
      <c r="C12" s="155"/>
      <c r="D12" s="155"/>
      <c r="E12" s="155"/>
      <c r="F12" s="155"/>
      <c r="G12" s="155"/>
      <c r="H12" s="155"/>
      <c r="I12" s="155"/>
      <c r="J12" s="155"/>
      <c r="K12" s="155"/>
      <c r="L12" s="155"/>
      <c r="M12" s="155"/>
      <c r="N12" s="155"/>
      <c r="O12" s="155"/>
      <c r="P12" s="155"/>
      <c r="Q12" s="155"/>
      <c r="R12" s="155"/>
      <c r="S12" s="155"/>
      <c r="T12" s="155"/>
      <c r="U12" s="155"/>
      <c r="V12" s="155"/>
      <c r="W12" s="124"/>
      <c r="X12" s="124"/>
      <c r="Y12" s="124"/>
      <c r="Z12" s="135"/>
      <c r="AA12" s="156"/>
      <c r="AB12" s="156"/>
      <c r="AC12" s="135"/>
      <c r="AD12" s="134"/>
      <c r="AE12" s="134"/>
      <c r="AF12" s="141"/>
      <c r="AG12" s="132"/>
      <c r="AH12" s="142"/>
      <c r="AI12" s="143"/>
      <c r="AJ12" s="142"/>
      <c r="AK12" s="143"/>
      <c r="AL12" s="143"/>
      <c r="AM12" s="143"/>
      <c r="AN12" s="143"/>
      <c r="AO12" s="285"/>
      <c r="AP12" s="285"/>
      <c r="AQ12" s="285"/>
      <c r="AR12" s="150"/>
      <c r="AS12" s="148"/>
      <c r="AT12" s="148"/>
      <c r="AU12" s="46"/>
      <c r="AV12" s="38"/>
      <c r="AW12" s="38"/>
      <c r="AX12" s="47"/>
      <c r="AY12" s="47"/>
      <c r="AZ12" s="38"/>
      <c r="BA12" s="38"/>
      <c r="BB12" s="282">
        <v>1</v>
      </c>
      <c r="BC12" s="283"/>
      <c r="BD12" s="284"/>
      <c r="BE12" s="48" t="s">
        <v>23</v>
      </c>
      <c r="BF12" s="12"/>
      <c r="BJ12" s="7"/>
      <c r="BK12" s="7"/>
      <c r="BL12" s="7"/>
    </row>
    <row r="13" spans="2:64" s="6" customFormat="1" ht="6.75" customHeight="1" x14ac:dyDescent="0.2">
      <c r="B13" s="155"/>
      <c r="C13" s="155"/>
      <c r="D13" s="155"/>
      <c r="E13" s="155"/>
      <c r="F13" s="155"/>
      <c r="G13" s="155"/>
      <c r="H13" s="155"/>
      <c r="I13" s="155"/>
      <c r="J13" s="155"/>
      <c r="K13" s="155"/>
      <c r="L13" s="155"/>
      <c r="M13" s="155"/>
      <c r="N13" s="155"/>
      <c r="O13" s="155"/>
      <c r="P13" s="155"/>
      <c r="Q13" s="155"/>
      <c r="R13" s="155"/>
      <c r="S13" s="155"/>
      <c r="T13" s="155"/>
      <c r="U13" s="155"/>
      <c r="V13" s="155"/>
      <c r="W13" s="124"/>
      <c r="X13" s="124"/>
      <c r="Y13" s="124"/>
      <c r="Z13" s="136"/>
      <c r="AA13" s="158"/>
      <c r="AB13" s="158"/>
      <c r="AC13" s="136"/>
      <c r="AD13" s="142"/>
      <c r="AE13" s="142"/>
      <c r="AF13" s="147"/>
      <c r="AG13" s="117"/>
      <c r="AH13" s="117"/>
      <c r="AI13" s="117"/>
      <c r="AJ13" s="117"/>
      <c r="AK13" s="117"/>
      <c r="AL13" s="117"/>
      <c r="AM13" s="117"/>
      <c r="AN13" s="117"/>
      <c r="AO13" s="146"/>
      <c r="AP13" s="146"/>
      <c r="AQ13" s="146"/>
      <c r="AR13" s="117"/>
      <c r="AS13" s="148"/>
      <c r="AT13" s="148"/>
      <c r="AU13" s="46"/>
      <c r="AV13" s="38"/>
      <c r="AW13" s="38"/>
      <c r="AX13" s="47"/>
      <c r="AY13" s="47"/>
      <c r="AZ13" s="38"/>
      <c r="BA13" s="38"/>
      <c r="BB13" s="37"/>
      <c r="BC13" s="37"/>
      <c r="BD13" s="37"/>
      <c r="BE13" s="18"/>
      <c r="BF13" s="12"/>
      <c r="BJ13" s="7"/>
      <c r="BK13" s="7"/>
      <c r="BL13" s="7"/>
    </row>
    <row r="14" spans="2:64" s="6" customFormat="1" ht="19.2" x14ac:dyDescent="0.45">
      <c r="B14" s="155"/>
      <c r="C14" s="155"/>
      <c r="D14" s="155"/>
      <c r="E14" s="155"/>
      <c r="F14" s="155"/>
      <c r="G14" s="155"/>
      <c r="H14" s="155"/>
      <c r="I14" s="155"/>
      <c r="J14" s="155"/>
      <c r="K14" s="155"/>
      <c r="L14" s="155"/>
      <c r="M14" s="155"/>
      <c r="N14" s="155"/>
      <c r="O14" s="155"/>
      <c r="P14" s="155"/>
      <c r="Q14" s="155"/>
      <c r="R14" s="155"/>
      <c r="S14" s="155"/>
      <c r="T14" s="155"/>
      <c r="U14" s="155"/>
      <c r="V14" s="155"/>
      <c r="W14" s="124"/>
      <c r="X14" s="124"/>
      <c r="Y14" s="124"/>
      <c r="Z14" s="135"/>
      <c r="AA14" s="156"/>
      <c r="AB14" s="156"/>
      <c r="AC14" s="135"/>
      <c r="AD14" s="134"/>
      <c r="AE14" s="134"/>
      <c r="AF14" s="147"/>
      <c r="AG14" s="117"/>
      <c r="AH14" s="117"/>
      <c r="AI14" s="117"/>
      <c r="AJ14" s="117"/>
      <c r="AK14" s="117"/>
      <c r="AL14" s="117"/>
      <c r="AM14" s="117"/>
      <c r="AN14" s="117"/>
      <c r="AO14" s="144"/>
      <c r="AP14" s="144"/>
      <c r="AQ14" s="144"/>
      <c r="AR14" s="117"/>
      <c r="AS14" s="148"/>
      <c r="AT14" s="130" t="s">
        <v>185</v>
      </c>
      <c r="AU14" s="288"/>
      <c r="AV14" s="289"/>
      <c r="AW14" s="290"/>
      <c r="AX14" s="37" t="s">
        <v>2</v>
      </c>
      <c r="AY14" s="288"/>
      <c r="AZ14" s="289"/>
      <c r="BA14" s="290"/>
      <c r="BB14" s="36" t="s">
        <v>24</v>
      </c>
      <c r="BC14" s="607">
        <f>(AY14-AU14)*24</f>
        <v>0</v>
      </c>
      <c r="BD14" s="608"/>
      <c r="BE14" s="35" t="s">
        <v>25</v>
      </c>
      <c r="BF14" s="37"/>
      <c r="BJ14" s="7"/>
      <c r="BK14" s="7"/>
      <c r="BL14" s="7"/>
    </row>
    <row r="15" spans="2:64" s="6" customFormat="1" ht="6.75" customHeight="1" x14ac:dyDescent="0.2">
      <c r="B15" s="124"/>
      <c r="C15" s="145"/>
      <c r="D15" s="145"/>
      <c r="E15" s="145"/>
      <c r="F15" s="145"/>
      <c r="G15" s="131"/>
      <c r="H15" s="131"/>
      <c r="I15" s="133"/>
      <c r="J15" s="134"/>
      <c r="K15" s="142"/>
      <c r="L15" s="143"/>
      <c r="M15" s="143"/>
      <c r="N15" s="134"/>
      <c r="O15" s="143"/>
      <c r="P15" s="131"/>
      <c r="Q15" s="142"/>
      <c r="R15" s="143"/>
      <c r="S15" s="143"/>
      <c r="T15" s="143"/>
      <c r="U15" s="143"/>
      <c r="V15" s="131"/>
      <c r="W15" s="133"/>
      <c r="X15" s="159"/>
      <c r="Y15" s="159"/>
      <c r="Z15" s="132"/>
      <c r="AA15" s="134"/>
      <c r="AB15" s="133"/>
      <c r="AC15" s="134"/>
      <c r="AD15" s="142"/>
      <c r="AE15" s="143"/>
      <c r="AF15" s="147"/>
      <c r="AG15" s="141"/>
      <c r="AH15" s="160"/>
      <c r="AI15" s="147"/>
      <c r="AJ15" s="160"/>
      <c r="AK15" s="147"/>
      <c r="AL15" s="147"/>
      <c r="AM15" s="147"/>
      <c r="AN15" s="147"/>
      <c r="AO15" s="161"/>
      <c r="AP15" s="124"/>
      <c r="AQ15" s="129"/>
      <c r="AR15" s="129"/>
      <c r="AS15" s="129"/>
      <c r="AT15" s="129"/>
      <c r="AU15" s="27"/>
      <c r="AV15" s="25"/>
      <c r="AW15" s="25"/>
      <c r="AX15" s="32"/>
      <c r="AY15" s="32"/>
      <c r="AZ15" s="25"/>
      <c r="BA15" s="25"/>
      <c r="BB15" s="23"/>
      <c r="BC15" s="23"/>
      <c r="BD15" s="23"/>
      <c r="BE15" s="22"/>
      <c r="BJ15" s="7"/>
      <c r="BK15" s="7"/>
      <c r="BL15" s="7"/>
    </row>
    <row r="16" spans="2:64" ht="8.4" customHeight="1" thickBot="1" x14ac:dyDescent="0.5">
      <c r="B16" s="164"/>
      <c r="C16" s="165"/>
      <c r="D16" s="165"/>
      <c r="E16" s="165"/>
      <c r="F16" s="165"/>
      <c r="G16" s="165"/>
      <c r="H16" s="164"/>
      <c r="I16" s="164"/>
      <c r="J16" s="164"/>
      <c r="K16" s="164"/>
      <c r="L16" s="164"/>
      <c r="M16" s="164"/>
      <c r="N16" s="164"/>
      <c r="O16" s="164"/>
      <c r="P16" s="164"/>
      <c r="Q16" s="164"/>
      <c r="R16" s="164"/>
      <c r="S16" s="164"/>
      <c r="T16" s="164"/>
      <c r="U16" s="164"/>
      <c r="V16" s="164"/>
      <c r="W16" s="164"/>
      <c r="X16" s="165"/>
      <c r="Y16" s="164"/>
      <c r="Z16" s="164"/>
      <c r="AA16" s="164"/>
      <c r="AB16" s="164"/>
      <c r="AC16" s="164"/>
      <c r="AD16" s="164"/>
      <c r="AE16" s="164"/>
      <c r="AF16" s="164"/>
      <c r="AG16" s="164"/>
      <c r="AH16" s="164"/>
      <c r="AI16" s="164"/>
      <c r="AJ16" s="164"/>
      <c r="AK16" s="164"/>
      <c r="AL16" s="164"/>
      <c r="AM16" s="164"/>
      <c r="AN16" s="165"/>
      <c r="AO16" s="164"/>
      <c r="AP16" s="164"/>
      <c r="AQ16" s="164"/>
      <c r="AR16" s="164"/>
      <c r="AS16" s="164"/>
      <c r="AT16" s="164"/>
      <c r="BE16" s="13"/>
      <c r="BF16" s="13"/>
      <c r="BG16" s="13"/>
    </row>
    <row r="17" spans="2:58" ht="20.25" customHeight="1" x14ac:dyDescent="0.45">
      <c r="B17" s="549" t="s">
        <v>98</v>
      </c>
      <c r="C17" s="552" t="s">
        <v>186</v>
      </c>
      <c r="D17" s="553"/>
      <c r="E17" s="554"/>
      <c r="F17" s="110"/>
      <c r="G17" s="561" t="s">
        <v>187</v>
      </c>
      <c r="H17" s="564" t="s">
        <v>188</v>
      </c>
      <c r="I17" s="553"/>
      <c r="J17" s="553"/>
      <c r="K17" s="554"/>
      <c r="L17" s="564" t="s">
        <v>189</v>
      </c>
      <c r="M17" s="553"/>
      <c r="N17" s="553"/>
      <c r="O17" s="567"/>
      <c r="P17" s="570"/>
      <c r="Q17" s="571"/>
      <c r="R17" s="572"/>
      <c r="S17" s="367" t="s">
        <v>190</v>
      </c>
      <c r="T17" s="368"/>
      <c r="U17" s="368"/>
      <c r="V17" s="368"/>
      <c r="W17" s="368"/>
      <c r="X17" s="368"/>
      <c r="Y17" s="368"/>
      <c r="Z17" s="368"/>
      <c r="AA17" s="368"/>
      <c r="AB17" s="368"/>
      <c r="AC17" s="368"/>
      <c r="AD17" s="368"/>
      <c r="AE17" s="368"/>
      <c r="AF17" s="368"/>
      <c r="AG17" s="368"/>
      <c r="AH17" s="368"/>
      <c r="AI17" s="368"/>
      <c r="AJ17" s="368"/>
      <c r="AK17" s="368"/>
      <c r="AL17" s="368"/>
      <c r="AM17" s="368"/>
      <c r="AN17" s="368"/>
      <c r="AO17" s="368"/>
      <c r="AP17" s="368"/>
      <c r="AQ17" s="368"/>
      <c r="AR17" s="368"/>
      <c r="AS17" s="368"/>
      <c r="AT17" s="368"/>
      <c r="AU17" s="368"/>
      <c r="AV17" s="368"/>
      <c r="AW17" s="369"/>
      <c r="AX17" s="592" t="str">
        <f>IF(BB3="４週","(11) 1～4週目の勤務時間数合計","(11) 1か月の勤務時間数   合計")</f>
        <v>(11) 1～4週目の勤務時間数合計</v>
      </c>
      <c r="AY17" s="593"/>
      <c r="AZ17" s="598" t="s">
        <v>191</v>
      </c>
      <c r="BA17" s="599"/>
      <c r="BB17" s="583" t="s">
        <v>192</v>
      </c>
      <c r="BC17" s="584"/>
      <c r="BD17" s="584"/>
      <c r="BE17" s="584"/>
      <c r="BF17" s="585"/>
    </row>
    <row r="18" spans="2:58" ht="20.25" customHeight="1" x14ac:dyDescent="0.45">
      <c r="B18" s="550"/>
      <c r="C18" s="555"/>
      <c r="D18" s="556"/>
      <c r="E18" s="557"/>
      <c r="F18" s="111"/>
      <c r="G18" s="562"/>
      <c r="H18" s="565"/>
      <c r="I18" s="556"/>
      <c r="J18" s="556"/>
      <c r="K18" s="557"/>
      <c r="L18" s="565"/>
      <c r="M18" s="556"/>
      <c r="N18" s="556"/>
      <c r="O18" s="568"/>
      <c r="P18" s="573"/>
      <c r="Q18" s="574"/>
      <c r="R18" s="575"/>
      <c r="S18" s="586" t="s">
        <v>16</v>
      </c>
      <c r="T18" s="587"/>
      <c r="U18" s="587"/>
      <c r="V18" s="587"/>
      <c r="W18" s="587"/>
      <c r="X18" s="587"/>
      <c r="Y18" s="588"/>
      <c r="Z18" s="586" t="s">
        <v>17</v>
      </c>
      <c r="AA18" s="587"/>
      <c r="AB18" s="587"/>
      <c r="AC18" s="587"/>
      <c r="AD18" s="587"/>
      <c r="AE18" s="587"/>
      <c r="AF18" s="588"/>
      <c r="AG18" s="586" t="s">
        <v>18</v>
      </c>
      <c r="AH18" s="587"/>
      <c r="AI18" s="587"/>
      <c r="AJ18" s="587"/>
      <c r="AK18" s="587"/>
      <c r="AL18" s="587"/>
      <c r="AM18" s="588"/>
      <c r="AN18" s="586" t="s">
        <v>19</v>
      </c>
      <c r="AO18" s="587"/>
      <c r="AP18" s="587"/>
      <c r="AQ18" s="587"/>
      <c r="AR18" s="587"/>
      <c r="AS18" s="587"/>
      <c r="AT18" s="588"/>
      <c r="AU18" s="589" t="s">
        <v>20</v>
      </c>
      <c r="AV18" s="590"/>
      <c r="AW18" s="591"/>
      <c r="AX18" s="594"/>
      <c r="AY18" s="595"/>
      <c r="AZ18" s="600"/>
      <c r="BA18" s="601"/>
      <c r="BB18" s="538"/>
      <c r="BC18" s="539"/>
      <c r="BD18" s="539"/>
      <c r="BE18" s="539"/>
      <c r="BF18" s="540"/>
    </row>
    <row r="19" spans="2:58" ht="20.25" customHeight="1" x14ac:dyDescent="0.45">
      <c r="B19" s="550"/>
      <c r="C19" s="555"/>
      <c r="D19" s="556"/>
      <c r="E19" s="557"/>
      <c r="F19" s="111"/>
      <c r="G19" s="562"/>
      <c r="H19" s="565"/>
      <c r="I19" s="556"/>
      <c r="J19" s="556"/>
      <c r="K19" s="557"/>
      <c r="L19" s="565"/>
      <c r="M19" s="556"/>
      <c r="N19" s="556"/>
      <c r="O19" s="568"/>
      <c r="P19" s="573"/>
      <c r="Q19" s="574"/>
      <c r="R19" s="575"/>
      <c r="S19" s="96">
        <v>1</v>
      </c>
      <c r="T19" s="97">
        <v>2</v>
      </c>
      <c r="U19" s="97">
        <v>3</v>
      </c>
      <c r="V19" s="97">
        <v>4</v>
      </c>
      <c r="W19" s="97">
        <v>5</v>
      </c>
      <c r="X19" s="97">
        <v>6</v>
      </c>
      <c r="Y19" s="98">
        <v>7</v>
      </c>
      <c r="Z19" s="96">
        <v>8</v>
      </c>
      <c r="AA19" s="97">
        <v>9</v>
      </c>
      <c r="AB19" s="97">
        <v>10</v>
      </c>
      <c r="AC19" s="97">
        <v>11</v>
      </c>
      <c r="AD19" s="97">
        <v>12</v>
      </c>
      <c r="AE19" s="97">
        <v>13</v>
      </c>
      <c r="AF19" s="98">
        <v>14</v>
      </c>
      <c r="AG19" s="99">
        <v>15</v>
      </c>
      <c r="AH19" s="97">
        <v>16</v>
      </c>
      <c r="AI19" s="97">
        <v>17</v>
      </c>
      <c r="AJ19" s="97">
        <v>18</v>
      </c>
      <c r="AK19" s="97">
        <v>19</v>
      </c>
      <c r="AL19" s="97">
        <v>20</v>
      </c>
      <c r="AM19" s="98">
        <v>21</v>
      </c>
      <c r="AN19" s="96">
        <v>22</v>
      </c>
      <c r="AO19" s="97">
        <v>23</v>
      </c>
      <c r="AP19" s="97">
        <v>24</v>
      </c>
      <c r="AQ19" s="97">
        <v>25</v>
      </c>
      <c r="AR19" s="97">
        <v>26</v>
      </c>
      <c r="AS19" s="97">
        <v>27</v>
      </c>
      <c r="AT19" s="98">
        <v>28</v>
      </c>
      <c r="AU19" s="100" t="str">
        <f>IF($BB$3="暦月",IF(DAY(DATE($AC$2,$AG$2,29))=29,29,""),"")</f>
        <v/>
      </c>
      <c r="AV19" s="101" t="str">
        <f>IF($BB$3="暦月",IF(DAY(DATE($AC$2,$AG$2,30))=30,30,""),"")</f>
        <v/>
      </c>
      <c r="AW19" s="102" t="str">
        <f>IF($BB$3="暦月",IF(DAY(DATE($AC$2,$AG$2,31))=31,31,""),"")</f>
        <v/>
      </c>
      <c r="AX19" s="594"/>
      <c r="AY19" s="595"/>
      <c r="AZ19" s="600"/>
      <c r="BA19" s="601"/>
      <c r="BB19" s="538"/>
      <c r="BC19" s="539"/>
      <c r="BD19" s="539"/>
      <c r="BE19" s="539"/>
      <c r="BF19" s="540"/>
    </row>
    <row r="20" spans="2:58" ht="20.25" hidden="1" customHeight="1" x14ac:dyDescent="0.45">
      <c r="B20" s="550"/>
      <c r="C20" s="555"/>
      <c r="D20" s="556"/>
      <c r="E20" s="557"/>
      <c r="F20" s="111"/>
      <c r="G20" s="562"/>
      <c r="H20" s="565"/>
      <c r="I20" s="556"/>
      <c r="J20" s="556"/>
      <c r="K20" s="557"/>
      <c r="L20" s="565"/>
      <c r="M20" s="556"/>
      <c r="N20" s="556"/>
      <c r="O20" s="568"/>
      <c r="P20" s="573"/>
      <c r="Q20" s="574"/>
      <c r="R20" s="575"/>
      <c r="S20" s="96">
        <f>WEEKDAY(DATE($AC$2,$AG$2,1))</f>
        <v>2</v>
      </c>
      <c r="T20" s="97">
        <f>WEEKDAY(DATE($AC$2,$AG$2,2))</f>
        <v>3</v>
      </c>
      <c r="U20" s="97">
        <f>WEEKDAY(DATE($AC$2,$AG$2,3))</f>
        <v>4</v>
      </c>
      <c r="V20" s="97">
        <f>WEEKDAY(DATE($AC$2,$AG$2,4))</f>
        <v>5</v>
      </c>
      <c r="W20" s="97">
        <f>WEEKDAY(DATE($AC$2,$AG$2,5))</f>
        <v>6</v>
      </c>
      <c r="X20" s="97">
        <f>WEEKDAY(DATE($AC$2,$AG$2,6))</f>
        <v>7</v>
      </c>
      <c r="Y20" s="98">
        <f>WEEKDAY(DATE($AC$2,$AG$2,7))</f>
        <v>1</v>
      </c>
      <c r="Z20" s="96">
        <f>WEEKDAY(DATE($AC$2,$AG$2,8))</f>
        <v>2</v>
      </c>
      <c r="AA20" s="97">
        <f>WEEKDAY(DATE($AC$2,$AG$2,9))</f>
        <v>3</v>
      </c>
      <c r="AB20" s="97">
        <f>WEEKDAY(DATE($AC$2,$AG$2,10))</f>
        <v>4</v>
      </c>
      <c r="AC20" s="97">
        <f>WEEKDAY(DATE($AC$2,$AG$2,11))</f>
        <v>5</v>
      </c>
      <c r="AD20" s="97">
        <f>WEEKDAY(DATE($AC$2,$AG$2,12))</f>
        <v>6</v>
      </c>
      <c r="AE20" s="97">
        <f>WEEKDAY(DATE($AC$2,$AG$2,13))</f>
        <v>7</v>
      </c>
      <c r="AF20" s="98">
        <f>WEEKDAY(DATE($AC$2,$AG$2,14))</f>
        <v>1</v>
      </c>
      <c r="AG20" s="96">
        <f>WEEKDAY(DATE($AC$2,$AG$2,15))</f>
        <v>2</v>
      </c>
      <c r="AH20" s="97">
        <f>WEEKDAY(DATE($AC$2,$AG$2,16))</f>
        <v>3</v>
      </c>
      <c r="AI20" s="97">
        <f>WEEKDAY(DATE($AC$2,$AG$2,17))</f>
        <v>4</v>
      </c>
      <c r="AJ20" s="97">
        <f>WEEKDAY(DATE($AC$2,$AG$2,18))</f>
        <v>5</v>
      </c>
      <c r="AK20" s="97">
        <f>WEEKDAY(DATE($AC$2,$AG$2,19))</f>
        <v>6</v>
      </c>
      <c r="AL20" s="97">
        <f>WEEKDAY(DATE($AC$2,$AG$2,20))</f>
        <v>7</v>
      </c>
      <c r="AM20" s="98">
        <f>WEEKDAY(DATE($AC$2,$AG$2,21))</f>
        <v>1</v>
      </c>
      <c r="AN20" s="96">
        <f>WEEKDAY(DATE($AC$2,$AG$2,22))</f>
        <v>2</v>
      </c>
      <c r="AO20" s="97">
        <f>WEEKDAY(DATE($AC$2,$AG$2,23))</f>
        <v>3</v>
      </c>
      <c r="AP20" s="97">
        <f>WEEKDAY(DATE($AC$2,$AG$2,24))</f>
        <v>4</v>
      </c>
      <c r="AQ20" s="97">
        <f>WEEKDAY(DATE($AC$2,$AG$2,25))</f>
        <v>5</v>
      </c>
      <c r="AR20" s="97">
        <f>WEEKDAY(DATE($AC$2,$AG$2,26))</f>
        <v>6</v>
      </c>
      <c r="AS20" s="97">
        <f>WEEKDAY(DATE($AC$2,$AG$2,27))</f>
        <v>7</v>
      </c>
      <c r="AT20" s="98">
        <f>WEEKDAY(DATE($AC$2,$AG$2,28))</f>
        <v>1</v>
      </c>
      <c r="AU20" s="96">
        <f>IF(AU19=29,WEEKDAY(DATE($AC$2,$AG$2,29)),0)</f>
        <v>0</v>
      </c>
      <c r="AV20" s="97">
        <f>IF(AV19=30,WEEKDAY(DATE($AC$2,$AG$2,30)),0)</f>
        <v>0</v>
      </c>
      <c r="AW20" s="98">
        <f>IF(AW19=31,WEEKDAY(DATE($AC$2,$AG$2,31)),0)</f>
        <v>0</v>
      </c>
      <c r="AX20" s="594"/>
      <c r="AY20" s="595"/>
      <c r="AZ20" s="600"/>
      <c r="BA20" s="601"/>
      <c r="BB20" s="538"/>
      <c r="BC20" s="539"/>
      <c r="BD20" s="539"/>
      <c r="BE20" s="539"/>
      <c r="BF20" s="540"/>
    </row>
    <row r="21" spans="2:58" ht="22.5" customHeight="1" thickBot="1" x14ac:dyDescent="0.5">
      <c r="B21" s="551"/>
      <c r="C21" s="558"/>
      <c r="D21" s="559"/>
      <c r="E21" s="560"/>
      <c r="F21" s="112"/>
      <c r="G21" s="563"/>
      <c r="H21" s="566"/>
      <c r="I21" s="559"/>
      <c r="J21" s="559"/>
      <c r="K21" s="560"/>
      <c r="L21" s="566"/>
      <c r="M21" s="559"/>
      <c r="N21" s="559"/>
      <c r="O21" s="569"/>
      <c r="P21" s="576"/>
      <c r="Q21" s="577"/>
      <c r="R21" s="578"/>
      <c r="S21" s="103" t="str">
        <f>IF(S20=1,"日",IF(S20=2,"月",IF(S20=3,"火",IF(S20=4,"水",IF(S20=5,"木",IF(S20=6,"金","土"))))))</f>
        <v>月</v>
      </c>
      <c r="T21" s="104" t="str">
        <f t="shared" ref="T21:AT21" si="0">IF(T20=1,"日",IF(T20=2,"月",IF(T20=3,"火",IF(T20=4,"水",IF(T20=5,"木",IF(T20=6,"金","土"))))))</f>
        <v>火</v>
      </c>
      <c r="U21" s="104" t="str">
        <f t="shared" si="0"/>
        <v>水</v>
      </c>
      <c r="V21" s="104" t="str">
        <f t="shared" si="0"/>
        <v>木</v>
      </c>
      <c r="W21" s="104" t="str">
        <f t="shared" si="0"/>
        <v>金</v>
      </c>
      <c r="X21" s="104" t="str">
        <f t="shared" si="0"/>
        <v>土</v>
      </c>
      <c r="Y21" s="105" t="str">
        <f t="shared" si="0"/>
        <v>日</v>
      </c>
      <c r="Z21" s="103" t="str">
        <f>IF(Z20=1,"日",IF(Z20=2,"月",IF(Z20=3,"火",IF(Z20=4,"水",IF(Z20=5,"木",IF(Z20=6,"金","土"))))))</f>
        <v>月</v>
      </c>
      <c r="AA21" s="104" t="str">
        <f t="shared" si="0"/>
        <v>火</v>
      </c>
      <c r="AB21" s="104" t="str">
        <f t="shared" si="0"/>
        <v>水</v>
      </c>
      <c r="AC21" s="104" t="str">
        <f t="shared" si="0"/>
        <v>木</v>
      </c>
      <c r="AD21" s="104" t="str">
        <f t="shared" si="0"/>
        <v>金</v>
      </c>
      <c r="AE21" s="104" t="str">
        <f t="shared" si="0"/>
        <v>土</v>
      </c>
      <c r="AF21" s="105" t="str">
        <f t="shared" si="0"/>
        <v>日</v>
      </c>
      <c r="AG21" s="103" t="str">
        <f>IF(AG20=1,"日",IF(AG20=2,"月",IF(AG20=3,"火",IF(AG20=4,"水",IF(AG20=5,"木",IF(AG20=6,"金","土"))))))</f>
        <v>月</v>
      </c>
      <c r="AH21" s="104" t="str">
        <f t="shared" si="0"/>
        <v>火</v>
      </c>
      <c r="AI21" s="104" t="str">
        <f t="shared" si="0"/>
        <v>水</v>
      </c>
      <c r="AJ21" s="104" t="str">
        <f t="shared" si="0"/>
        <v>木</v>
      </c>
      <c r="AK21" s="104" t="str">
        <f t="shared" si="0"/>
        <v>金</v>
      </c>
      <c r="AL21" s="104" t="str">
        <f t="shared" si="0"/>
        <v>土</v>
      </c>
      <c r="AM21" s="105" t="str">
        <f t="shared" si="0"/>
        <v>日</v>
      </c>
      <c r="AN21" s="103" t="str">
        <f>IF(AN20=1,"日",IF(AN20=2,"月",IF(AN20=3,"火",IF(AN20=4,"水",IF(AN20=5,"木",IF(AN20=6,"金","土"))))))</f>
        <v>月</v>
      </c>
      <c r="AO21" s="104" t="str">
        <f t="shared" si="0"/>
        <v>火</v>
      </c>
      <c r="AP21" s="104" t="str">
        <f t="shared" si="0"/>
        <v>水</v>
      </c>
      <c r="AQ21" s="104" t="str">
        <f t="shared" si="0"/>
        <v>木</v>
      </c>
      <c r="AR21" s="104" t="str">
        <f t="shared" si="0"/>
        <v>金</v>
      </c>
      <c r="AS21" s="104" t="str">
        <f t="shared" si="0"/>
        <v>土</v>
      </c>
      <c r="AT21" s="105" t="str">
        <f t="shared" si="0"/>
        <v>日</v>
      </c>
      <c r="AU21" s="104" t="str">
        <f>IF(AU20=1,"日",IF(AU20=2,"月",IF(AU20=3,"火",IF(AU20=4,"水",IF(AU20=5,"木",IF(AU20=6,"金",IF(AU20=0,"","土")))))))</f>
        <v/>
      </c>
      <c r="AV21" s="104" t="str">
        <f>IF(AV20=1,"日",IF(AV20=2,"月",IF(AV20=3,"火",IF(AV20=4,"水",IF(AV20=5,"木",IF(AV20=6,"金",IF(AV20=0,"","土")))))))</f>
        <v/>
      </c>
      <c r="AW21" s="104" t="str">
        <f>IF(AW20=1,"日",IF(AW20=2,"月",IF(AW20=3,"火",IF(AW20=4,"水",IF(AW20=5,"木",IF(AW20=6,"金",IF(AW20=0,"","土")))))))</f>
        <v/>
      </c>
      <c r="AX21" s="596"/>
      <c r="AY21" s="597"/>
      <c r="AZ21" s="602"/>
      <c r="BA21" s="603"/>
      <c r="BB21" s="541"/>
      <c r="BC21" s="542"/>
      <c r="BD21" s="542"/>
      <c r="BE21" s="542"/>
      <c r="BF21" s="543"/>
    </row>
    <row r="22" spans="2:58" ht="20.25" customHeight="1" x14ac:dyDescent="0.45">
      <c r="B22" s="579">
        <v>1</v>
      </c>
      <c r="C22" s="395"/>
      <c r="D22" s="396"/>
      <c r="E22" s="397"/>
      <c r="F22" s="90"/>
      <c r="G22" s="407"/>
      <c r="H22" s="409"/>
      <c r="I22" s="410"/>
      <c r="J22" s="410"/>
      <c r="K22" s="411"/>
      <c r="L22" s="415"/>
      <c r="M22" s="416"/>
      <c r="N22" s="416"/>
      <c r="O22" s="417"/>
      <c r="P22" s="580" t="s">
        <v>49</v>
      </c>
      <c r="Q22" s="581"/>
      <c r="R22" s="582"/>
      <c r="S22" s="259"/>
      <c r="T22" s="258"/>
      <c r="U22" s="258"/>
      <c r="V22" s="258"/>
      <c r="W22" s="258"/>
      <c r="X22" s="258"/>
      <c r="Y22" s="260"/>
      <c r="Z22" s="259"/>
      <c r="AA22" s="258"/>
      <c r="AB22" s="258"/>
      <c r="AC22" s="258"/>
      <c r="AD22" s="258"/>
      <c r="AE22" s="258"/>
      <c r="AF22" s="260"/>
      <c r="AG22" s="259"/>
      <c r="AH22" s="258"/>
      <c r="AI22" s="258"/>
      <c r="AJ22" s="258"/>
      <c r="AK22" s="258"/>
      <c r="AL22" s="258"/>
      <c r="AM22" s="260"/>
      <c r="AN22" s="259"/>
      <c r="AO22" s="258"/>
      <c r="AP22" s="258"/>
      <c r="AQ22" s="258"/>
      <c r="AR22" s="258"/>
      <c r="AS22" s="258"/>
      <c r="AT22" s="260"/>
      <c r="AU22" s="259"/>
      <c r="AV22" s="258"/>
      <c r="AW22" s="258"/>
      <c r="AX22" s="625"/>
      <c r="AY22" s="626"/>
      <c r="AZ22" s="627"/>
      <c r="BA22" s="628"/>
      <c r="BB22" s="302"/>
      <c r="BC22" s="303"/>
      <c r="BD22" s="303"/>
      <c r="BE22" s="303"/>
      <c r="BF22" s="304"/>
    </row>
    <row r="23" spans="2:58" ht="20.25" customHeight="1" x14ac:dyDescent="0.45">
      <c r="B23" s="548"/>
      <c r="C23" s="398"/>
      <c r="D23" s="399"/>
      <c r="E23" s="400"/>
      <c r="F23" s="91"/>
      <c r="G23" s="408"/>
      <c r="H23" s="412"/>
      <c r="I23" s="413"/>
      <c r="J23" s="413"/>
      <c r="K23" s="414"/>
      <c r="L23" s="418"/>
      <c r="M23" s="419"/>
      <c r="N23" s="419"/>
      <c r="O23" s="420"/>
      <c r="P23" s="502" t="s">
        <v>15</v>
      </c>
      <c r="Q23" s="503"/>
      <c r="R23" s="504"/>
      <c r="S23" s="252" t="str">
        <f>IF(S22="","",VLOOKUP(S22,シフト記号表!$C$6:$K$35,9,FALSE))</f>
        <v/>
      </c>
      <c r="T23" s="253" t="str">
        <f>IF(T22="","",VLOOKUP(T22,シフト記号表!$C$6:$K$35,9,FALSE))</f>
        <v/>
      </c>
      <c r="U23" s="253" t="str">
        <f>IF(U22="","",VLOOKUP(U22,シフト記号表!$C$6:$K$35,9,FALSE))</f>
        <v/>
      </c>
      <c r="V23" s="253" t="str">
        <f>IF(V22="","",VLOOKUP(V22,シフト記号表!$C$6:$K$35,9,FALSE))</f>
        <v/>
      </c>
      <c r="W23" s="253" t="str">
        <f>IF(W22="","",VLOOKUP(W22,シフト記号表!$C$6:$K$35,9,FALSE))</f>
        <v/>
      </c>
      <c r="X23" s="253" t="str">
        <f>IF(X22="","",VLOOKUP(X22,シフト記号表!$C$6:$K$35,9,FALSE))</f>
        <v/>
      </c>
      <c r="Y23" s="254" t="str">
        <f>IF(Y22="","",VLOOKUP(Y22,シフト記号表!$C$6:$K$35,9,FALSE))</f>
        <v/>
      </c>
      <c r="Z23" s="252" t="str">
        <f>IF(Z22="","",VLOOKUP(Z22,シフト記号表!$C$6:$K$35,9,FALSE))</f>
        <v/>
      </c>
      <c r="AA23" s="253" t="str">
        <f>IF(AA22="","",VLOOKUP(AA22,シフト記号表!$C$6:$K$35,9,FALSE))</f>
        <v/>
      </c>
      <c r="AB23" s="253" t="str">
        <f>IF(AB22="","",VLOOKUP(AB22,シフト記号表!$C$6:$K$35,9,FALSE))</f>
        <v/>
      </c>
      <c r="AC23" s="253" t="str">
        <f>IF(AC22="","",VLOOKUP(AC22,シフト記号表!$C$6:$K$35,9,FALSE))</f>
        <v/>
      </c>
      <c r="AD23" s="253" t="str">
        <f>IF(AD22="","",VLOOKUP(AD22,シフト記号表!$C$6:$K$35,9,FALSE))</f>
        <v/>
      </c>
      <c r="AE23" s="253" t="str">
        <f>IF(AE22="","",VLOOKUP(AE22,シフト記号表!$C$6:$K$35,9,FALSE))</f>
        <v/>
      </c>
      <c r="AF23" s="254" t="str">
        <f>IF(AF22="","",VLOOKUP(AF22,シフト記号表!$C$6:$K$35,9,FALSE))</f>
        <v/>
      </c>
      <c r="AG23" s="252" t="str">
        <f>IF(AG22="","",VLOOKUP(AG22,シフト記号表!$C$6:$K$35,9,FALSE))</f>
        <v/>
      </c>
      <c r="AH23" s="253" t="str">
        <f>IF(AH22="","",VLOOKUP(AH22,シフト記号表!$C$6:$K$35,9,FALSE))</f>
        <v/>
      </c>
      <c r="AI23" s="253" t="str">
        <f>IF(AI22="","",VLOOKUP(AI22,シフト記号表!$C$6:$K$35,9,FALSE))</f>
        <v/>
      </c>
      <c r="AJ23" s="253" t="str">
        <f>IF(AJ22="","",VLOOKUP(AJ22,シフト記号表!$C$6:$K$35,9,FALSE))</f>
        <v/>
      </c>
      <c r="AK23" s="253" t="str">
        <f>IF(AK22="","",VLOOKUP(AK22,シフト記号表!$C$6:$K$35,9,FALSE))</f>
        <v/>
      </c>
      <c r="AL23" s="253" t="str">
        <f>IF(AL22="","",VLOOKUP(AL22,シフト記号表!$C$6:$K$35,9,FALSE))</f>
        <v/>
      </c>
      <c r="AM23" s="254" t="str">
        <f>IF(AM22="","",VLOOKUP(AM22,シフト記号表!$C$6:$K$35,9,FALSE))</f>
        <v/>
      </c>
      <c r="AN23" s="252" t="str">
        <f>IF(AN22="","",VLOOKUP(AN22,シフト記号表!$C$6:$K$35,9,FALSE))</f>
        <v/>
      </c>
      <c r="AO23" s="253" t="str">
        <f>IF(AO22="","",VLOOKUP(AO22,シフト記号表!$C$6:$K$35,9,FALSE))</f>
        <v/>
      </c>
      <c r="AP23" s="253" t="str">
        <f>IF(AP22="","",VLOOKUP(AP22,シフト記号表!$C$6:$K$35,9,FALSE))</f>
        <v/>
      </c>
      <c r="AQ23" s="253" t="str">
        <f>IF(AQ22="","",VLOOKUP(AQ22,シフト記号表!$C$6:$K$35,9,FALSE))</f>
        <v/>
      </c>
      <c r="AR23" s="253" t="str">
        <f>IF(AR22="","",VLOOKUP(AR22,シフト記号表!$C$6:$K$35,9,FALSE))</f>
        <v/>
      </c>
      <c r="AS23" s="253" t="str">
        <f>IF(AS22="","",VLOOKUP(AS22,シフト記号表!$C$6:$K$35,9,FALSE))</f>
        <v/>
      </c>
      <c r="AT23" s="254" t="str">
        <f>IF(AT22="","",VLOOKUP(AT22,シフト記号表!$C$6:$K$35,9,FALSE))</f>
        <v/>
      </c>
      <c r="AU23" s="252" t="str">
        <f>IF(AU22="","",VLOOKUP(AU22,シフト記号表!$C$6:$K$35,9,FALSE))</f>
        <v/>
      </c>
      <c r="AV23" s="253" t="str">
        <f>IF(AV22="","",VLOOKUP(AV22,シフト記号表!$C$6:$K$35,9,FALSE))</f>
        <v/>
      </c>
      <c r="AW23" s="253" t="str">
        <f>IF(AW22="","",VLOOKUP(AW22,シフト記号表!$C$6:$K$35,9,FALSE))</f>
        <v/>
      </c>
      <c r="AX23" s="505">
        <f>IF($BB$3="４週",SUM(S23:AT23),IF($BB$3="暦月",SUM(S23:AW23),""))</f>
        <v>0</v>
      </c>
      <c r="AY23" s="506"/>
      <c r="AZ23" s="507">
        <f>IF($BB$3="４週",AX23/4,IF($BB$3="暦月",勤務形態一覧表!AX23/(勤務形態一覧表!$BB$8/7),""))</f>
        <v>0</v>
      </c>
      <c r="BA23" s="508"/>
      <c r="BB23" s="305"/>
      <c r="BC23" s="306"/>
      <c r="BD23" s="306"/>
      <c r="BE23" s="306"/>
      <c r="BF23" s="307"/>
    </row>
    <row r="24" spans="2:58" ht="20.25" customHeight="1" x14ac:dyDescent="0.45">
      <c r="B24" s="548"/>
      <c r="C24" s="401"/>
      <c r="D24" s="402"/>
      <c r="E24" s="403"/>
      <c r="F24" s="92">
        <f>C22</f>
        <v>0</v>
      </c>
      <c r="G24" s="408"/>
      <c r="H24" s="412"/>
      <c r="I24" s="413"/>
      <c r="J24" s="413"/>
      <c r="K24" s="414"/>
      <c r="L24" s="418"/>
      <c r="M24" s="419"/>
      <c r="N24" s="419"/>
      <c r="O24" s="420"/>
      <c r="P24" s="509" t="s">
        <v>50</v>
      </c>
      <c r="Q24" s="510"/>
      <c r="R24" s="511"/>
      <c r="S24" s="255" t="str">
        <f>IF(S22="","",VLOOKUP(S22,シフト記号表!$C$6:$U$35,19,FALSE))</f>
        <v/>
      </c>
      <c r="T24" s="256" t="str">
        <f>IF(T22="","",VLOOKUP(T22,シフト記号表!$C$6:$U$35,19,FALSE))</f>
        <v/>
      </c>
      <c r="U24" s="256" t="str">
        <f>IF(U22="","",VLOOKUP(U22,シフト記号表!$C$6:$U$35,19,FALSE))</f>
        <v/>
      </c>
      <c r="V24" s="256" t="str">
        <f>IF(V22="","",VLOOKUP(V22,シフト記号表!$C$6:$U$35,19,FALSE))</f>
        <v/>
      </c>
      <c r="W24" s="256" t="str">
        <f>IF(W22="","",VLOOKUP(W22,シフト記号表!$C$6:$U$35,19,FALSE))</f>
        <v/>
      </c>
      <c r="X24" s="256" t="str">
        <f>IF(X22="","",VLOOKUP(X22,シフト記号表!$C$6:$U$35,19,FALSE))</f>
        <v/>
      </c>
      <c r="Y24" s="257" t="str">
        <f>IF(Y22="","",VLOOKUP(Y22,シフト記号表!$C$6:$U$35,19,FALSE))</f>
        <v/>
      </c>
      <c r="Z24" s="255" t="str">
        <f>IF(Z22="","",VLOOKUP(Z22,シフト記号表!$C$6:$U$35,19,FALSE))</f>
        <v/>
      </c>
      <c r="AA24" s="256" t="str">
        <f>IF(AA22="","",VLOOKUP(AA22,シフト記号表!$C$6:$U$35,19,FALSE))</f>
        <v/>
      </c>
      <c r="AB24" s="256" t="str">
        <f>IF(AB22="","",VLOOKUP(AB22,シフト記号表!$C$6:$U$35,19,FALSE))</f>
        <v/>
      </c>
      <c r="AC24" s="256" t="str">
        <f>IF(AC22="","",VLOOKUP(AC22,シフト記号表!$C$6:$U$35,19,FALSE))</f>
        <v/>
      </c>
      <c r="AD24" s="256" t="str">
        <f>IF(AD22="","",VLOOKUP(AD22,シフト記号表!$C$6:$U$35,19,FALSE))</f>
        <v/>
      </c>
      <c r="AE24" s="256" t="str">
        <f>IF(AE22="","",VLOOKUP(AE22,シフト記号表!$C$6:$U$35,19,FALSE))</f>
        <v/>
      </c>
      <c r="AF24" s="257" t="str">
        <f>IF(AF22="","",VLOOKUP(AF22,シフト記号表!$C$6:$U$35,19,FALSE))</f>
        <v/>
      </c>
      <c r="AG24" s="255" t="str">
        <f>IF(AG22="","",VLOOKUP(AG22,シフト記号表!$C$6:$U$35,19,FALSE))</f>
        <v/>
      </c>
      <c r="AH24" s="256" t="str">
        <f>IF(AH22="","",VLOOKUP(AH22,シフト記号表!$C$6:$U$35,19,FALSE))</f>
        <v/>
      </c>
      <c r="AI24" s="256" t="str">
        <f>IF(AI22="","",VLOOKUP(AI22,シフト記号表!$C$6:$U$35,19,FALSE))</f>
        <v/>
      </c>
      <c r="AJ24" s="256" t="str">
        <f>IF(AJ22="","",VLOOKUP(AJ22,シフト記号表!$C$6:$U$35,19,FALSE))</f>
        <v/>
      </c>
      <c r="AK24" s="256" t="str">
        <f>IF(AK22="","",VLOOKUP(AK22,シフト記号表!$C$6:$U$35,19,FALSE))</f>
        <v/>
      </c>
      <c r="AL24" s="256" t="str">
        <f>IF(AL22="","",VLOOKUP(AL22,シフト記号表!$C$6:$U$35,19,FALSE))</f>
        <v/>
      </c>
      <c r="AM24" s="257" t="str">
        <f>IF(AM22="","",VLOOKUP(AM22,シフト記号表!$C$6:$U$35,19,FALSE))</f>
        <v/>
      </c>
      <c r="AN24" s="255" t="str">
        <f>IF(AN22="","",VLOOKUP(AN22,シフト記号表!$C$6:$U$35,19,FALSE))</f>
        <v/>
      </c>
      <c r="AO24" s="256" t="str">
        <f>IF(AO22="","",VLOOKUP(AO22,シフト記号表!$C$6:$U$35,19,FALSE))</f>
        <v/>
      </c>
      <c r="AP24" s="256" t="str">
        <f>IF(AP22="","",VLOOKUP(AP22,シフト記号表!$C$6:$U$35,19,FALSE))</f>
        <v/>
      </c>
      <c r="AQ24" s="256" t="str">
        <f>IF(AQ22="","",VLOOKUP(AQ22,シフト記号表!$C$6:$U$35,19,FALSE))</f>
        <v/>
      </c>
      <c r="AR24" s="256" t="str">
        <f>IF(AR22="","",VLOOKUP(AR22,シフト記号表!$C$6:$U$35,19,FALSE))</f>
        <v/>
      </c>
      <c r="AS24" s="256" t="str">
        <f>IF(AS22="","",VLOOKUP(AS22,シフト記号表!$C$6:$U$35,19,FALSE))</f>
        <v/>
      </c>
      <c r="AT24" s="257" t="str">
        <f>IF(AT22="","",VLOOKUP(AT22,シフト記号表!$C$6:$U$35,19,FALSE))</f>
        <v/>
      </c>
      <c r="AU24" s="255" t="str">
        <f>IF(AU22="","",VLOOKUP(AU22,シフト記号表!$C$6:$U$35,19,FALSE))</f>
        <v/>
      </c>
      <c r="AV24" s="256" t="str">
        <f>IF(AV22="","",VLOOKUP(AV22,シフト記号表!$C$6:$U$35,19,FALSE))</f>
        <v/>
      </c>
      <c r="AW24" s="256" t="str">
        <f>IF(AW22="","",VLOOKUP(AW22,シフト記号表!$C$6:$U$35,19,FALSE))</f>
        <v/>
      </c>
      <c r="AX24" s="512">
        <f>IF($BB$3="４週",SUM(S24:AT24),IF($BB$3="暦月",SUM(S24:AW24),""))</f>
        <v>0</v>
      </c>
      <c r="AY24" s="513"/>
      <c r="AZ24" s="514">
        <f>IF($BB$3="４週",AX24/4,IF($BB$3="暦月",勤務形態一覧表!AX24/(勤務形態一覧表!$BB$8/7),""))</f>
        <v>0</v>
      </c>
      <c r="BA24" s="515"/>
      <c r="BB24" s="308"/>
      <c r="BC24" s="309"/>
      <c r="BD24" s="309"/>
      <c r="BE24" s="309"/>
      <c r="BF24" s="310"/>
    </row>
    <row r="25" spans="2:58" ht="20.25" customHeight="1" x14ac:dyDescent="0.45">
      <c r="B25" s="548">
        <f>B22+1</f>
        <v>2</v>
      </c>
      <c r="C25" s="404"/>
      <c r="D25" s="405"/>
      <c r="E25" s="406"/>
      <c r="F25" s="113"/>
      <c r="G25" s="427"/>
      <c r="H25" s="429"/>
      <c r="I25" s="413"/>
      <c r="J25" s="413"/>
      <c r="K25" s="414"/>
      <c r="L25" s="430"/>
      <c r="M25" s="431"/>
      <c r="N25" s="431"/>
      <c r="O25" s="432"/>
      <c r="P25" s="499" t="s">
        <v>49</v>
      </c>
      <c r="Q25" s="500"/>
      <c r="R25" s="501"/>
      <c r="S25" s="259"/>
      <c r="T25" s="258"/>
      <c r="U25" s="258"/>
      <c r="V25" s="258"/>
      <c r="W25" s="258"/>
      <c r="X25" s="258"/>
      <c r="Y25" s="260"/>
      <c r="Z25" s="259"/>
      <c r="AA25" s="258"/>
      <c r="AB25" s="258"/>
      <c r="AC25" s="258"/>
      <c r="AD25" s="258"/>
      <c r="AE25" s="258"/>
      <c r="AF25" s="260"/>
      <c r="AG25" s="259"/>
      <c r="AH25" s="258"/>
      <c r="AI25" s="258"/>
      <c r="AJ25" s="258"/>
      <c r="AK25" s="258"/>
      <c r="AL25" s="258"/>
      <c r="AM25" s="260"/>
      <c r="AN25" s="259"/>
      <c r="AO25" s="258"/>
      <c r="AP25" s="258"/>
      <c r="AQ25" s="258"/>
      <c r="AR25" s="258"/>
      <c r="AS25" s="258"/>
      <c r="AT25" s="260"/>
      <c r="AU25" s="259"/>
      <c r="AV25" s="258"/>
      <c r="AW25" s="258"/>
      <c r="AX25" s="609"/>
      <c r="AY25" s="610"/>
      <c r="AZ25" s="611"/>
      <c r="BA25" s="612"/>
      <c r="BB25" s="424"/>
      <c r="BC25" s="425"/>
      <c r="BD25" s="425"/>
      <c r="BE25" s="425"/>
      <c r="BF25" s="426"/>
    </row>
    <row r="26" spans="2:58" ht="20.25" customHeight="1" x14ac:dyDescent="0.45">
      <c r="B26" s="548"/>
      <c r="C26" s="398"/>
      <c r="D26" s="399"/>
      <c r="E26" s="400"/>
      <c r="F26" s="91"/>
      <c r="G26" s="408"/>
      <c r="H26" s="412"/>
      <c r="I26" s="413"/>
      <c r="J26" s="413"/>
      <c r="K26" s="414"/>
      <c r="L26" s="418"/>
      <c r="M26" s="419"/>
      <c r="N26" s="419"/>
      <c r="O26" s="420"/>
      <c r="P26" s="502" t="s">
        <v>15</v>
      </c>
      <c r="Q26" s="503"/>
      <c r="R26" s="504"/>
      <c r="S26" s="252" t="str">
        <f>IF(S25="","",VLOOKUP(S25,シフト記号表!$C$6:$K$35,9,FALSE))</f>
        <v/>
      </c>
      <c r="T26" s="253" t="str">
        <f>IF(T25="","",VLOOKUP(T25,シフト記号表!$C$6:$K$35,9,FALSE))</f>
        <v/>
      </c>
      <c r="U26" s="253" t="str">
        <f>IF(U25="","",VLOOKUP(U25,シフト記号表!$C$6:$K$35,9,FALSE))</f>
        <v/>
      </c>
      <c r="V26" s="253" t="str">
        <f>IF(V25="","",VLOOKUP(V25,シフト記号表!$C$6:$K$35,9,FALSE))</f>
        <v/>
      </c>
      <c r="W26" s="253" t="str">
        <f>IF(W25="","",VLOOKUP(W25,シフト記号表!$C$6:$K$35,9,FALSE))</f>
        <v/>
      </c>
      <c r="X26" s="253" t="str">
        <f>IF(X25="","",VLOOKUP(X25,シフト記号表!$C$6:$K$35,9,FALSE))</f>
        <v/>
      </c>
      <c r="Y26" s="254" t="str">
        <f>IF(Y25="","",VLOOKUP(Y25,シフト記号表!$C$6:$K$35,9,FALSE))</f>
        <v/>
      </c>
      <c r="Z26" s="252" t="str">
        <f>IF(Z25="","",VLOOKUP(Z25,シフト記号表!$C$6:$K$35,9,FALSE))</f>
        <v/>
      </c>
      <c r="AA26" s="253" t="str">
        <f>IF(AA25="","",VLOOKUP(AA25,シフト記号表!$C$6:$K$35,9,FALSE))</f>
        <v/>
      </c>
      <c r="AB26" s="253" t="str">
        <f>IF(AB25="","",VLOOKUP(AB25,シフト記号表!$C$6:$K$35,9,FALSE))</f>
        <v/>
      </c>
      <c r="AC26" s="253" t="str">
        <f>IF(AC25="","",VLOOKUP(AC25,シフト記号表!$C$6:$K$35,9,FALSE))</f>
        <v/>
      </c>
      <c r="AD26" s="253" t="str">
        <f>IF(AD25="","",VLOOKUP(AD25,シフト記号表!$C$6:$K$35,9,FALSE))</f>
        <v/>
      </c>
      <c r="AE26" s="253" t="str">
        <f>IF(AE25="","",VLOOKUP(AE25,シフト記号表!$C$6:$K$35,9,FALSE))</f>
        <v/>
      </c>
      <c r="AF26" s="254" t="str">
        <f>IF(AF25="","",VLOOKUP(AF25,シフト記号表!$C$6:$K$35,9,FALSE))</f>
        <v/>
      </c>
      <c r="AG26" s="252" t="str">
        <f>IF(AG25="","",VLOOKUP(AG25,シフト記号表!$C$6:$K$35,9,FALSE))</f>
        <v/>
      </c>
      <c r="AH26" s="253" t="str">
        <f>IF(AH25="","",VLOOKUP(AH25,シフト記号表!$C$6:$K$35,9,FALSE))</f>
        <v/>
      </c>
      <c r="AI26" s="253" t="str">
        <f>IF(AI25="","",VLOOKUP(AI25,シフト記号表!$C$6:$K$35,9,FALSE))</f>
        <v/>
      </c>
      <c r="AJ26" s="253" t="str">
        <f>IF(AJ25="","",VLOOKUP(AJ25,シフト記号表!$C$6:$K$35,9,FALSE))</f>
        <v/>
      </c>
      <c r="AK26" s="253" t="str">
        <f>IF(AK25="","",VLOOKUP(AK25,シフト記号表!$C$6:$K$35,9,FALSE))</f>
        <v/>
      </c>
      <c r="AL26" s="253" t="str">
        <f>IF(AL25="","",VLOOKUP(AL25,シフト記号表!$C$6:$K$35,9,FALSE))</f>
        <v/>
      </c>
      <c r="AM26" s="254" t="str">
        <f>IF(AM25="","",VLOOKUP(AM25,シフト記号表!$C$6:$K$35,9,FALSE))</f>
        <v/>
      </c>
      <c r="AN26" s="252" t="str">
        <f>IF(AN25="","",VLOOKUP(AN25,シフト記号表!$C$6:$K$35,9,FALSE))</f>
        <v/>
      </c>
      <c r="AO26" s="253" t="str">
        <f>IF(AO25="","",VLOOKUP(AO25,シフト記号表!$C$6:$K$35,9,FALSE))</f>
        <v/>
      </c>
      <c r="AP26" s="253" t="str">
        <f>IF(AP25="","",VLOOKUP(AP25,シフト記号表!$C$6:$K$35,9,FALSE))</f>
        <v/>
      </c>
      <c r="AQ26" s="253" t="str">
        <f>IF(AQ25="","",VLOOKUP(AQ25,シフト記号表!$C$6:$K$35,9,FALSE))</f>
        <v/>
      </c>
      <c r="AR26" s="253" t="str">
        <f>IF(AR25="","",VLOOKUP(AR25,シフト記号表!$C$6:$K$35,9,FALSE))</f>
        <v/>
      </c>
      <c r="AS26" s="253" t="str">
        <f>IF(AS25="","",VLOOKUP(AS25,シフト記号表!$C$6:$K$35,9,FALSE))</f>
        <v/>
      </c>
      <c r="AT26" s="254" t="str">
        <f>IF(AT25="","",VLOOKUP(AT25,シフト記号表!$C$6:$K$35,9,FALSE))</f>
        <v/>
      </c>
      <c r="AU26" s="252" t="str">
        <f>IF(AU25="","",VLOOKUP(AU25,シフト記号表!$C$6:$K$35,9,FALSE))</f>
        <v/>
      </c>
      <c r="AV26" s="253" t="str">
        <f>IF(AV25="","",VLOOKUP(AV25,シフト記号表!$C$6:$K$35,9,FALSE))</f>
        <v/>
      </c>
      <c r="AW26" s="253" t="str">
        <f>IF(AW25="","",VLOOKUP(AW25,シフト記号表!$C$6:$K$35,9,FALSE))</f>
        <v/>
      </c>
      <c r="AX26" s="505">
        <f>IF($BB$3="４週",SUM(S26:AT26),IF($BB$3="暦月",SUM(S26:AW26),""))</f>
        <v>0</v>
      </c>
      <c r="AY26" s="506"/>
      <c r="AZ26" s="507">
        <f>IF($BB$3="４週",AX26/4,IF($BB$3="暦月",勤務形態一覧表!AX26/(勤務形態一覧表!$BB$8/7),""))</f>
        <v>0</v>
      </c>
      <c r="BA26" s="508"/>
      <c r="BB26" s="305"/>
      <c r="BC26" s="306"/>
      <c r="BD26" s="306"/>
      <c r="BE26" s="306"/>
      <c r="BF26" s="307"/>
    </row>
    <row r="27" spans="2:58" ht="20.25" customHeight="1" x14ac:dyDescent="0.45">
      <c r="B27" s="548"/>
      <c r="C27" s="401"/>
      <c r="D27" s="402"/>
      <c r="E27" s="403"/>
      <c r="F27" s="91">
        <f>C25</f>
        <v>0</v>
      </c>
      <c r="G27" s="428"/>
      <c r="H27" s="412"/>
      <c r="I27" s="413"/>
      <c r="J27" s="413"/>
      <c r="K27" s="414"/>
      <c r="L27" s="433"/>
      <c r="M27" s="434"/>
      <c r="N27" s="434"/>
      <c r="O27" s="435"/>
      <c r="P27" s="509" t="s">
        <v>50</v>
      </c>
      <c r="Q27" s="510"/>
      <c r="R27" s="511"/>
      <c r="S27" s="255" t="str">
        <f>IF(S25="","",VLOOKUP(S25,シフト記号表!$C$6:$U$35,19,FALSE))</f>
        <v/>
      </c>
      <c r="T27" s="256" t="str">
        <f>IF(T25="","",VLOOKUP(T25,シフト記号表!$C$6:$U$35,19,FALSE))</f>
        <v/>
      </c>
      <c r="U27" s="256" t="str">
        <f>IF(U25="","",VLOOKUP(U25,シフト記号表!$C$6:$U$35,19,FALSE))</f>
        <v/>
      </c>
      <c r="V27" s="256" t="str">
        <f>IF(V25="","",VLOOKUP(V25,シフト記号表!$C$6:$U$35,19,FALSE))</f>
        <v/>
      </c>
      <c r="W27" s="256" t="str">
        <f>IF(W25="","",VLOOKUP(W25,シフト記号表!$C$6:$U$35,19,FALSE))</f>
        <v/>
      </c>
      <c r="X27" s="256" t="str">
        <f>IF(X25="","",VLOOKUP(X25,シフト記号表!$C$6:$U$35,19,FALSE))</f>
        <v/>
      </c>
      <c r="Y27" s="257" t="str">
        <f>IF(Y25="","",VLOOKUP(Y25,シフト記号表!$C$6:$U$35,19,FALSE))</f>
        <v/>
      </c>
      <c r="Z27" s="255" t="str">
        <f>IF(Z25="","",VLOOKUP(Z25,シフト記号表!$C$6:$U$35,19,FALSE))</f>
        <v/>
      </c>
      <c r="AA27" s="256" t="str">
        <f>IF(AA25="","",VLOOKUP(AA25,シフト記号表!$C$6:$U$35,19,FALSE))</f>
        <v/>
      </c>
      <c r="AB27" s="256" t="str">
        <f>IF(AB25="","",VLOOKUP(AB25,シフト記号表!$C$6:$U$35,19,FALSE))</f>
        <v/>
      </c>
      <c r="AC27" s="256" t="str">
        <f>IF(AC25="","",VLOOKUP(AC25,シフト記号表!$C$6:$U$35,19,FALSE))</f>
        <v/>
      </c>
      <c r="AD27" s="256" t="str">
        <f>IF(AD25="","",VLOOKUP(AD25,シフト記号表!$C$6:$U$35,19,FALSE))</f>
        <v/>
      </c>
      <c r="AE27" s="256" t="str">
        <f>IF(AE25="","",VLOOKUP(AE25,シフト記号表!$C$6:$U$35,19,FALSE))</f>
        <v/>
      </c>
      <c r="AF27" s="257" t="str">
        <f>IF(AF25="","",VLOOKUP(AF25,シフト記号表!$C$6:$U$35,19,FALSE))</f>
        <v/>
      </c>
      <c r="AG27" s="255" t="str">
        <f>IF(AG25="","",VLOOKUP(AG25,シフト記号表!$C$6:$U$35,19,FALSE))</f>
        <v/>
      </c>
      <c r="AH27" s="256" t="str">
        <f>IF(AH25="","",VLOOKUP(AH25,シフト記号表!$C$6:$U$35,19,FALSE))</f>
        <v/>
      </c>
      <c r="AI27" s="256" t="str">
        <f>IF(AI25="","",VLOOKUP(AI25,シフト記号表!$C$6:$U$35,19,FALSE))</f>
        <v/>
      </c>
      <c r="AJ27" s="256" t="str">
        <f>IF(AJ25="","",VLOOKUP(AJ25,シフト記号表!$C$6:$U$35,19,FALSE))</f>
        <v/>
      </c>
      <c r="AK27" s="256" t="str">
        <f>IF(AK25="","",VLOOKUP(AK25,シフト記号表!$C$6:$U$35,19,FALSE))</f>
        <v/>
      </c>
      <c r="AL27" s="256" t="str">
        <f>IF(AL25="","",VLOOKUP(AL25,シフト記号表!$C$6:$U$35,19,FALSE))</f>
        <v/>
      </c>
      <c r="AM27" s="257" t="str">
        <f>IF(AM25="","",VLOOKUP(AM25,シフト記号表!$C$6:$U$35,19,FALSE))</f>
        <v/>
      </c>
      <c r="AN27" s="255" t="str">
        <f>IF(AN25="","",VLOOKUP(AN25,シフト記号表!$C$6:$U$35,19,FALSE))</f>
        <v/>
      </c>
      <c r="AO27" s="256" t="str">
        <f>IF(AO25="","",VLOOKUP(AO25,シフト記号表!$C$6:$U$35,19,FALSE))</f>
        <v/>
      </c>
      <c r="AP27" s="256" t="str">
        <f>IF(AP25="","",VLOOKUP(AP25,シフト記号表!$C$6:$U$35,19,FALSE))</f>
        <v/>
      </c>
      <c r="AQ27" s="256" t="str">
        <f>IF(AQ25="","",VLOOKUP(AQ25,シフト記号表!$C$6:$U$35,19,FALSE))</f>
        <v/>
      </c>
      <c r="AR27" s="256" t="str">
        <f>IF(AR25="","",VLOOKUP(AR25,シフト記号表!$C$6:$U$35,19,FALSE))</f>
        <v/>
      </c>
      <c r="AS27" s="256" t="str">
        <f>IF(AS25="","",VLOOKUP(AS25,シフト記号表!$C$6:$U$35,19,FALSE))</f>
        <v/>
      </c>
      <c r="AT27" s="257" t="str">
        <f>IF(AT25="","",VLOOKUP(AT25,シフト記号表!$C$6:$U$35,19,FALSE))</f>
        <v/>
      </c>
      <c r="AU27" s="255" t="str">
        <f>IF(AU25="","",VLOOKUP(AU25,シフト記号表!$C$6:$U$35,19,FALSE))</f>
        <v/>
      </c>
      <c r="AV27" s="256" t="str">
        <f>IF(AV25="","",VLOOKUP(AV25,シフト記号表!$C$6:$U$35,19,FALSE))</f>
        <v/>
      </c>
      <c r="AW27" s="256" t="str">
        <f>IF(AW25="","",VLOOKUP(AW25,シフト記号表!$C$6:$U$35,19,FALSE))</f>
        <v/>
      </c>
      <c r="AX27" s="512">
        <f>IF($BB$3="４週",SUM(S27:AT27),IF($BB$3="暦月",SUM(S27:AW27),""))</f>
        <v>0</v>
      </c>
      <c r="AY27" s="513"/>
      <c r="AZ27" s="514">
        <f>IF($BB$3="４週",AX27/4,IF($BB$3="暦月",勤務形態一覧表!AX27/(勤務形態一覧表!$BB$8/7),""))</f>
        <v>0</v>
      </c>
      <c r="BA27" s="515"/>
      <c r="BB27" s="308"/>
      <c r="BC27" s="309"/>
      <c r="BD27" s="309"/>
      <c r="BE27" s="309"/>
      <c r="BF27" s="310"/>
    </row>
    <row r="28" spans="2:58" ht="20.25" customHeight="1" x14ac:dyDescent="0.45">
      <c r="B28" s="548">
        <f>B25+1</f>
        <v>3</v>
      </c>
      <c r="C28" s="381"/>
      <c r="D28" s="382"/>
      <c r="E28" s="383"/>
      <c r="F28" s="113"/>
      <c r="G28" s="427"/>
      <c r="H28" s="429"/>
      <c r="I28" s="413"/>
      <c r="J28" s="413"/>
      <c r="K28" s="414"/>
      <c r="L28" s="430"/>
      <c r="M28" s="431"/>
      <c r="N28" s="431"/>
      <c r="O28" s="432"/>
      <c r="P28" s="499" t="s">
        <v>49</v>
      </c>
      <c r="Q28" s="500"/>
      <c r="R28" s="501"/>
      <c r="S28" s="259"/>
      <c r="T28" s="258"/>
      <c r="U28" s="258"/>
      <c r="V28" s="258"/>
      <c r="W28" s="258"/>
      <c r="X28" s="258"/>
      <c r="Y28" s="260"/>
      <c r="Z28" s="259"/>
      <c r="AA28" s="258"/>
      <c r="AB28" s="258"/>
      <c r="AC28" s="258"/>
      <c r="AD28" s="258"/>
      <c r="AE28" s="258"/>
      <c r="AF28" s="260"/>
      <c r="AG28" s="259"/>
      <c r="AH28" s="258"/>
      <c r="AI28" s="258"/>
      <c r="AJ28" s="258"/>
      <c r="AK28" s="258"/>
      <c r="AL28" s="258"/>
      <c r="AM28" s="260"/>
      <c r="AN28" s="259"/>
      <c r="AO28" s="258"/>
      <c r="AP28" s="258"/>
      <c r="AQ28" s="258"/>
      <c r="AR28" s="258"/>
      <c r="AS28" s="258"/>
      <c r="AT28" s="260"/>
      <c r="AU28" s="259"/>
      <c r="AV28" s="258"/>
      <c r="AW28" s="258"/>
      <c r="AX28" s="609"/>
      <c r="AY28" s="610"/>
      <c r="AZ28" s="611"/>
      <c r="BA28" s="612"/>
      <c r="BB28" s="424"/>
      <c r="BC28" s="425"/>
      <c r="BD28" s="425"/>
      <c r="BE28" s="425"/>
      <c r="BF28" s="426"/>
    </row>
    <row r="29" spans="2:58" ht="20.25" customHeight="1" x14ac:dyDescent="0.45">
      <c r="B29" s="548"/>
      <c r="C29" s="384"/>
      <c r="D29" s="385"/>
      <c r="E29" s="386"/>
      <c r="F29" s="91"/>
      <c r="G29" s="408"/>
      <c r="H29" s="412"/>
      <c r="I29" s="413"/>
      <c r="J29" s="413"/>
      <c r="K29" s="414"/>
      <c r="L29" s="418"/>
      <c r="M29" s="419"/>
      <c r="N29" s="419"/>
      <c r="O29" s="420"/>
      <c r="P29" s="502" t="s">
        <v>15</v>
      </c>
      <c r="Q29" s="503"/>
      <c r="R29" s="504"/>
      <c r="S29" s="252" t="str">
        <f>IF(S28="","",VLOOKUP(S28,シフト記号表!$C$6:$K$35,9,FALSE))</f>
        <v/>
      </c>
      <c r="T29" s="253" t="str">
        <f>IF(T28="","",VLOOKUP(T28,シフト記号表!$C$6:$K$35,9,FALSE))</f>
        <v/>
      </c>
      <c r="U29" s="253" t="str">
        <f>IF(U28="","",VLOOKUP(U28,シフト記号表!$C$6:$K$35,9,FALSE))</f>
        <v/>
      </c>
      <c r="V29" s="253" t="str">
        <f>IF(V28="","",VLOOKUP(V28,シフト記号表!$C$6:$K$35,9,FALSE))</f>
        <v/>
      </c>
      <c r="W29" s="253" t="str">
        <f>IF(W28="","",VLOOKUP(W28,シフト記号表!$C$6:$K$35,9,FALSE))</f>
        <v/>
      </c>
      <c r="X29" s="253" t="str">
        <f>IF(X28="","",VLOOKUP(X28,シフト記号表!$C$6:$K$35,9,FALSE))</f>
        <v/>
      </c>
      <c r="Y29" s="254" t="str">
        <f>IF(Y28="","",VLOOKUP(Y28,シフト記号表!$C$6:$K$35,9,FALSE))</f>
        <v/>
      </c>
      <c r="Z29" s="252" t="str">
        <f>IF(Z28="","",VLOOKUP(Z28,シフト記号表!$C$6:$K$35,9,FALSE))</f>
        <v/>
      </c>
      <c r="AA29" s="253" t="str">
        <f>IF(AA28="","",VLOOKUP(AA28,シフト記号表!$C$6:$K$35,9,FALSE))</f>
        <v/>
      </c>
      <c r="AB29" s="253" t="str">
        <f>IF(AB28="","",VLOOKUP(AB28,シフト記号表!$C$6:$K$35,9,FALSE))</f>
        <v/>
      </c>
      <c r="AC29" s="253" t="str">
        <f>IF(AC28="","",VLOOKUP(AC28,シフト記号表!$C$6:$K$35,9,FALSE))</f>
        <v/>
      </c>
      <c r="AD29" s="253" t="str">
        <f>IF(AD28="","",VLOOKUP(AD28,シフト記号表!$C$6:$K$35,9,FALSE))</f>
        <v/>
      </c>
      <c r="AE29" s="253" t="str">
        <f>IF(AE28="","",VLOOKUP(AE28,シフト記号表!$C$6:$K$35,9,FALSE))</f>
        <v/>
      </c>
      <c r="AF29" s="254" t="str">
        <f>IF(AF28="","",VLOOKUP(AF28,シフト記号表!$C$6:$K$35,9,FALSE))</f>
        <v/>
      </c>
      <c r="AG29" s="252" t="str">
        <f>IF(AG28="","",VLOOKUP(AG28,シフト記号表!$C$6:$K$35,9,FALSE))</f>
        <v/>
      </c>
      <c r="AH29" s="253" t="str">
        <f>IF(AH28="","",VLOOKUP(AH28,シフト記号表!$C$6:$K$35,9,FALSE))</f>
        <v/>
      </c>
      <c r="AI29" s="253" t="str">
        <f>IF(AI28="","",VLOOKUP(AI28,シフト記号表!$C$6:$K$35,9,FALSE))</f>
        <v/>
      </c>
      <c r="AJ29" s="253" t="str">
        <f>IF(AJ28="","",VLOOKUP(AJ28,シフト記号表!$C$6:$K$35,9,FALSE))</f>
        <v/>
      </c>
      <c r="AK29" s="253" t="str">
        <f>IF(AK28="","",VLOOKUP(AK28,シフト記号表!$C$6:$K$35,9,FALSE))</f>
        <v/>
      </c>
      <c r="AL29" s="253" t="str">
        <f>IF(AL28="","",VLOOKUP(AL28,シフト記号表!$C$6:$K$35,9,FALSE))</f>
        <v/>
      </c>
      <c r="AM29" s="254" t="str">
        <f>IF(AM28="","",VLOOKUP(AM28,シフト記号表!$C$6:$K$35,9,FALSE))</f>
        <v/>
      </c>
      <c r="AN29" s="252" t="str">
        <f>IF(AN28="","",VLOOKUP(AN28,シフト記号表!$C$6:$K$35,9,FALSE))</f>
        <v/>
      </c>
      <c r="AO29" s="253" t="str">
        <f>IF(AO28="","",VLOOKUP(AO28,シフト記号表!$C$6:$K$35,9,FALSE))</f>
        <v/>
      </c>
      <c r="AP29" s="253" t="str">
        <f>IF(AP28="","",VLOOKUP(AP28,シフト記号表!$C$6:$K$35,9,FALSE))</f>
        <v/>
      </c>
      <c r="AQ29" s="253" t="str">
        <f>IF(AQ28="","",VLOOKUP(AQ28,シフト記号表!$C$6:$K$35,9,FALSE))</f>
        <v/>
      </c>
      <c r="AR29" s="253" t="str">
        <f>IF(AR28="","",VLOOKUP(AR28,シフト記号表!$C$6:$K$35,9,FALSE))</f>
        <v/>
      </c>
      <c r="AS29" s="253" t="str">
        <f>IF(AS28="","",VLOOKUP(AS28,シフト記号表!$C$6:$K$35,9,FALSE))</f>
        <v/>
      </c>
      <c r="AT29" s="254" t="str">
        <f>IF(AT28="","",VLOOKUP(AT28,シフト記号表!$C$6:$K$35,9,FALSE))</f>
        <v/>
      </c>
      <c r="AU29" s="252" t="str">
        <f>IF(AU28="","",VLOOKUP(AU28,シフト記号表!$C$6:$K$35,9,FALSE))</f>
        <v/>
      </c>
      <c r="AV29" s="253" t="str">
        <f>IF(AV28="","",VLOOKUP(AV28,シフト記号表!$C$6:$K$35,9,FALSE))</f>
        <v/>
      </c>
      <c r="AW29" s="253" t="str">
        <f>IF(AW28="","",VLOOKUP(AW28,シフト記号表!$C$6:$K$35,9,FALSE))</f>
        <v/>
      </c>
      <c r="AX29" s="505">
        <f>IF($BB$3="４週",SUM(S29:AT29),IF($BB$3="暦月",SUM(S29:AW29),""))</f>
        <v>0</v>
      </c>
      <c r="AY29" s="506"/>
      <c r="AZ29" s="507">
        <f>IF($BB$3="４週",AX29/4,IF($BB$3="暦月",勤務形態一覧表!AX29/(勤務形態一覧表!$BB$8/7),""))</f>
        <v>0</v>
      </c>
      <c r="BA29" s="508"/>
      <c r="BB29" s="305"/>
      <c r="BC29" s="306"/>
      <c r="BD29" s="306"/>
      <c r="BE29" s="306"/>
      <c r="BF29" s="307"/>
    </row>
    <row r="30" spans="2:58" ht="20.25" customHeight="1" x14ac:dyDescent="0.45">
      <c r="B30" s="548"/>
      <c r="C30" s="387"/>
      <c r="D30" s="388"/>
      <c r="E30" s="389"/>
      <c r="F30" s="91">
        <f>C28</f>
        <v>0</v>
      </c>
      <c r="G30" s="428"/>
      <c r="H30" s="412"/>
      <c r="I30" s="413"/>
      <c r="J30" s="413"/>
      <c r="K30" s="414"/>
      <c r="L30" s="433"/>
      <c r="M30" s="434"/>
      <c r="N30" s="434"/>
      <c r="O30" s="435"/>
      <c r="P30" s="509" t="s">
        <v>50</v>
      </c>
      <c r="Q30" s="510"/>
      <c r="R30" s="511"/>
      <c r="S30" s="255" t="str">
        <f>IF(S28="","",VLOOKUP(S28,シフト記号表!$C$6:$U$35,19,FALSE))</f>
        <v/>
      </c>
      <c r="T30" s="256" t="str">
        <f>IF(T28="","",VLOOKUP(T28,シフト記号表!$C$6:$U$35,19,FALSE))</f>
        <v/>
      </c>
      <c r="U30" s="256" t="str">
        <f>IF(U28="","",VLOOKUP(U28,シフト記号表!$C$6:$U$35,19,FALSE))</f>
        <v/>
      </c>
      <c r="V30" s="256" t="str">
        <f>IF(V28="","",VLOOKUP(V28,シフト記号表!$C$6:$U$35,19,FALSE))</f>
        <v/>
      </c>
      <c r="W30" s="256" t="str">
        <f>IF(W28="","",VLOOKUP(W28,シフト記号表!$C$6:$U$35,19,FALSE))</f>
        <v/>
      </c>
      <c r="X30" s="256" t="str">
        <f>IF(X28="","",VLOOKUP(X28,シフト記号表!$C$6:$U$35,19,FALSE))</f>
        <v/>
      </c>
      <c r="Y30" s="257" t="str">
        <f>IF(Y28="","",VLOOKUP(Y28,シフト記号表!$C$6:$U$35,19,FALSE))</f>
        <v/>
      </c>
      <c r="Z30" s="255" t="str">
        <f>IF(Z28="","",VLOOKUP(Z28,シフト記号表!$C$6:$U$35,19,FALSE))</f>
        <v/>
      </c>
      <c r="AA30" s="256" t="str">
        <f>IF(AA28="","",VLOOKUP(AA28,シフト記号表!$C$6:$U$35,19,FALSE))</f>
        <v/>
      </c>
      <c r="AB30" s="256" t="str">
        <f>IF(AB28="","",VLOOKUP(AB28,シフト記号表!$C$6:$U$35,19,FALSE))</f>
        <v/>
      </c>
      <c r="AC30" s="256" t="str">
        <f>IF(AC28="","",VLOOKUP(AC28,シフト記号表!$C$6:$U$35,19,FALSE))</f>
        <v/>
      </c>
      <c r="AD30" s="256" t="str">
        <f>IF(AD28="","",VLOOKUP(AD28,シフト記号表!$C$6:$U$35,19,FALSE))</f>
        <v/>
      </c>
      <c r="AE30" s="256" t="str">
        <f>IF(AE28="","",VLOOKUP(AE28,シフト記号表!$C$6:$U$35,19,FALSE))</f>
        <v/>
      </c>
      <c r="AF30" s="257" t="str">
        <f>IF(AF28="","",VLOOKUP(AF28,シフト記号表!$C$6:$U$35,19,FALSE))</f>
        <v/>
      </c>
      <c r="AG30" s="255" t="str">
        <f>IF(AG28="","",VLOOKUP(AG28,シフト記号表!$C$6:$U$35,19,FALSE))</f>
        <v/>
      </c>
      <c r="AH30" s="256" t="str">
        <f>IF(AH28="","",VLOOKUP(AH28,シフト記号表!$C$6:$U$35,19,FALSE))</f>
        <v/>
      </c>
      <c r="AI30" s="256" t="str">
        <f>IF(AI28="","",VLOOKUP(AI28,シフト記号表!$C$6:$U$35,19,FALSE))</f>
        <v/>
      </c>
      <c r="AJ30" s="256" t="str">
        <f>IF(AJ28="","",VLOOKUP(AJ28,シフト記号表!$C$6:$U$35,19,FALSE))</f>
        <v/>
      </c>
      <c r="AK30" s="256" t="str">
        <f>IF(AK28="","",VLOOKUP(AK28,シフト記号表!$C$6:$U$35,19,FALSE))</f>
        <v/>
      </c>
      <c r="AL30" s="256" t="str">
        <f>IF(AL28="","",VLOOKUP(AL28,シフト記号表!$C$6:$U$35,19,FALSE))</f>
        <v/>
      </c>
      <c r="AM30" s="257" t="str">
        <f>IF(AM28="","",VLOOKUP(AM28,シフト記号表!$C$6:$U$35,19,FALSE))</f>
        <v/>
      </c>
      <c r="AN30" s="255" t="str">
        <f>IF(AN28="","",VLOOKUP(AN28,シフト記号表!$C$6:$U$35,19,FALSE))</f>
        <v/>
      </c>
      <c r="AO30" s="256" t="str">
        <f>IF(AO28="","",VLOOKUP(AO28,シフト記号表!$C$6:$U$35,19,FALSE))</f>
        <v/>
      </c>
      <c r="AP30" s="256" t="str">
        <f>IF(AP28="","",VLOOKUP(AP28,シフト記号表!$C$6:$U$35,19,FALSE))</f>
        <v/>
      </c>
      <c r="AQ30" s="256" t="str">
        <f>IF(AQ28="","",VLOOKUP(AQ28,シフト記号表!$C$6:$U$35,19,FALSE))</f>
        <v/>
      </c>
      <c r="AR30" s="256" t="str">
        <f>IF(AR28="","",VLOOKUP(AR28,シフト記号表!$C$6:$U$35,19,FALSE))</f>
        <v/>
      </c>
      <c r="AS30" s="256" t="str">
        <f>IF(AS28="","",VLOOKUP(AS28,シフト記号表!$C$6:$U$35,19,FALSE))</f>
        <v/>
      </c>
      <c r="AT30" s="257" t="str">
        <f>IF(AT28="","",VLOOKUP(AT28,シフト記号表!$C$6:$U$35,19,FALSE))</f>
        <v/>
      </c>
      <c r="AU30" s="255" t="str">
        <f>IF(AU28="","",VLOOKUP(AU28,シフト記号表!$C$6:$U$35,19,FALSE))</f>
        <v/>
      </c>
      <c r="AV30" s="256" t="str">
        <f>IF(AV28="","",VLOOKUP(AV28,シフト記号表!$C$6:$U$35,19,FALSE))</f>
        <v/>
      </c>
      <c r="AW30" s="256" t="str">
        <f>IF(AW28="","",VLOOKUP(AW28,シフト記号表!$C$6:$U$35,19,FALSE))</f>
        <v/>
      </c>
      <c r="AX30" s="512">
        <f>IF($BB$3="４週",SUM(S30:AT30),IF($BB$3="暦月",SUM(S30:AW30),""))</f>
        <v>0</v>
      </c>
      <c r="AY30" s="513"/>
      <c r="AZ30" s="514">
        <f>IF($BB$3="４週",AX30/4,IF($BB$3="暦月",勤務形態一覧表!AX30/(勤務形態一覧表!$BB$8/7),""))</f>
        <v>0</v>
      </c>
      <c r="BA30" s="515"/>
      <c r="BB30" s="308"/>
      <c r="BC30" s="309"/>
      <c r="BD30" s="309"/>
      <c r="BE30" s="309"/>
      <c r="BF30" s="310"/>
    </row>
    <row r="31" spans="2:58" ht="20.25" customHeight="1" x14ac:dyDescent="0.45">
      <c r="B31" s="548">
        <f>B28+1</f>
        <v>4</v>
      </c>
      <c r="C31" s="381"/>
      <c r="D31" s="382"/>
      <c r="E31" s="383"/>
      <c r="F31" s="113"/>
      <c r="G31" s="427"/>
      <c r="H31" s="429"/>
      <c r="I31" s="413"/>
      <c r="J31" s="413"/>
      <c r="K31" s="414"/>
      <c r="L31" s="430"/>
      <c r="M31" s="431"/>
      <c r="N31" s="431"/>
      <c r="O31" s="432"/>
      <c r="P31" s="499" t="s">
        <v>49</v>
      </c>
      <c r="Q31" s="500"/>
      <c r="R31" s="501"/>
      <c r="S31" s="259"/>
      <c r="T31" s="258"/>
      <c r="U31" s="258"/>
      <c r="V31" s="258"/>
      <c r="W31" s="258"/>
      <c r="X31" s="258"/>
      <c r="Y31" s="260"/>
      <c r="Z31" s="259"/>
      <c r="AA31" s="258"/>
      <c r="AB31" s="258"/>
      <c r="AC31" s="258"/>
      <c r="AD31" s="258"/>
      <c r="AE31" s="258"/>
      <c r="AF31" s="260"/>
      <c r="AG31" s="259"/>
      <c r="AH31" s="258"/>
      <c r="AI31" s="258"/>
      <c r="AJ31" s="258"/>
      <c r="AK31" s="258"/>
      <c r="AL31" s="258"/>
      <c r="AM31" s="260"/>
      <c r="AN31" s="259"/>
      <c r="AO31" s="258"/>
      <c r="AP31" s="258"/>
      <c r="AQ31" s="258"/>
      <c r="AR31" s="258"/>
      <c r="AS31" s="258"/>
      <c r="AT31" s="260"/>
      <c r="AU31" s="259"/>
      <c r="AV31" s="258"/>
      <c r="AW31" s="258"/>
      <c r="AX31" s="609"/>
      <c r="AY31" s="610"/>
      <c r="AZ31" s="611"/>
      <c r="BA31" s="612"/>
      <c r="BB31" s="424"/>
      <c r="BC31" s="425"/>
      <c r="BD31" s="425"/>
      <c r="BE31" s="425"/>
      <c r="BF31" s="426"/>
    </row>
    <row r="32" spans="2:58" ht="20.25" customHeight="1" x14ac:dyDescent="0.45">
      <c r="B32" s="548"/>
      <c r="C32" s="384"/>
      <c r="D32" s="385"/>
      <c r="E32" s="386"/>
      <c r="F32" s="91"/>
      <c r="G32" s="408"/>
      <c r="H32" s="412"/>
      <c r="I32" s="413"/>
      <c r="J32" s="413"/>
      <c r="K32" s="414"/>
      <c r="L32" s="418"/>
      <c r="M32" s="419"/>
      <c r="N32" s="419"/>
      <c r="O32" s="420"/>
      <c r="P32" s="502" t="s">
        <v>15</v>
      </c>
      <c r="Q32" s="503"/>
      <c r="R32" s="504"/>
      <c r="S32" s="252" t="str">
        <f>IF(S31="","",VLOOKUP(S31,シフト記号表!$C$6:$K$35,9,FALSE))</f>
        <v/>
      </c>
      <c r="T32" s="253" t="str">
        <f>IF(T31="","",VLOOKUP(T31,シフト記号表!$C$6:$K$35,9,FALSE))</f>
        <v/>
      </c>
      <c r="U32" s="253" t="str">
        <f>IF(U31="","",VLOOKUP(U31,シフト記号表!$C$6:$K$35,9,FALSE))</f>
        <v/>
      </c>
      <c r="V32" s="253" t="str">
        <f>IF(V31="","",VLOOKUP(V31,シフト記号表!$C$6:$K$35,9,FALSE))</f>
        <v/>
      </c>
      <c r="W32" s="253" t="str">
        <f>IF(W31="","",VLOOKUP(W31,シフト記号表!$C$6:$K$35,9,FALSE))</f>
        <v/>
      </c>
      <c r="X32" s="253" t="str">
        <f>IF(X31="","",VLOOKUP(X31,シフト記号表!$C$6:$K$35,9,FALSE))</f>
        <v/>
      </c>
      <c r="Y32" s="254" t="str">
        <f>IF(Y31="","",VLOOKUP(Y31,シフト記号表!$C$6:$K$35,9,FALSE))</f>
        <v/>
      </c>
      <c r="Z32" s="252" t="str">
        <f>IF(Z31="","",VLOOKUP(Z31,シフト記号表!$C$6:$K$35,9,FALSE))</f>
        <v/>
      </c>
      <c r="AA32" s="253" t="str">
        <f>IF(AA31="","",VLOOKUP(AA31,シフト記号表!$C$6:$K$35,9,FALSE))</f>
        <v/>
      </c>
      <c r="AB32" s="253" t="str">
        <f>IF(AB31="","",VLOOKUP(AB31,シフト記号表!$C$6:$K$35,9,FALSE))</f>
        <v/>
      </c>
      <c r="AC32" s="253" t="str">
        <f>IF(AC31="","",VLOOKUP(AC31,シフト記号表!$C$6:$K$35,9,FALSE))</f>
        <v/>
      </c>
      <c r="AD32" s="253" t="str">
        <f>IF(AD31="","",VLOOKUP(AD31,シフト記号表!$C$6:$K$35,9,FALSE))</f>
        <v/>
      </c>
      <c r="AE32" s="253" t="str">
        <f>IF(AE31="","",VLOOKUP(AE31,シフト記号表!$C$6:$K$35,9,FALSE))</f>
        <v/>
      </c>
      <c r="AF32" s="254" t="str">
        <f>IF(AF31="","",VLOOKUP(AF31,シフト記号表!$C$6:$K$35,9,FALSE))</f>
        <v/>
      </c>
      <c r="AG32" s="252" t="str">
        <f>IF(AG31="","",VLOOKUP(AG31,シフト記号表!$C$6:$K$35,9,FALSE))</f>
        <v/>
      </c>
      <c r="AH32" s="253" t="str">
        <f>IF(AH31="","",VLOOKUP(AH31,シフト記号表!$C$6:$K$35,9,FALSE))</f>
        <v/>
      </c>
      <c r="AI32" s="253" t="str">
        <f>IF(AI31="","",VLOOKUP(AI31,シフト記号表!$C$6:$K$35,9,FALSE))</f>
        <v/>
      </c>
      <c r="AJ32" s="253" t="str">
        <f>IF(AJ31="","",VLOOKUP(AJ31,シフト記号表!$C$6:$K$35,9,FALSE))</f>
        <v/>
      </c>
      <c r="AK32" s="253" t="str">
        <f>IF(AK31="","",VLOOKUP(AK31,シフト記号表!$C$6:$K$35,9,FALSE))</f>
        <v/>
      </c>
      <c r="AL32" s="253" t="str">
        <f>IF(AL31="","",VLOOKUP(AL31,シフト記号表!$C$6:$K$35,9,FALSE))</f>
        <v/>
      </c>
      <c r="AM32" s="254" t="str">
        <f>IF(AM31="","",VLOOKUP(AM31,シフト記号表!$C$6:$K$35,9,FALSE))</f>
        <v/>
      </c>
      <c r="AN32" s="252" t="str">
        <f>IF(AN31="","",VLOOKUP(AN31,シフト記号表!$C$6:$K$35,9,FALSE))</f>
        <v/>
      </c>
      <c r="AO32" s="253" t="str">
        <f>IF(AO31="","",VLOOKUP(AO31,シフト記号表!$C$6:$K$35,9,FALSE))</f>
        <v/>
      </c>
      <c r="AP32" s="253" t="str">
        <f>IF(AP31="","",VLOOKUP(AP31,シフト記号表!$C$6:$K$35,9,FALSE))</f>
        <v/>
      </c>
      <c r="AQ32" s="253" t="str">
        <f>IF(AQ31="","",VLOOKUP(AQ31,シフト記号表!$C$6:$K$35,9,FALSE))</f>
        <v/>
      </c>
      <c r="AR32" s="253" t="str">
        <f>IF(AR31="","",VLOOKUP(AR31,シフト記号表!$C$6:$K$35,9,FALSE))</f>
        <v/>
      </c>
      <c r="AS32" s="253" t="str">
        <f>IF(AS31="","",VLOOKUP(AS31,シフト記号表!$C$6:$K$35,9,FALSE))</f>
        <v/>
      </c>
      <c r="AT32" s="254" t="str">
        <f>IF(AT31="","",VLOOKUP(AT31,シフト記号表!$C$6:$K$35,9,FALSE))</f>
        <v/>
      </c>
      <c r="AU32" s="252" t="str">
        <f>IF(AU31="","",VLOOKUP(AU31,シフト記号表!$C$6:$K$35,9,FALSE))</f>
        <v/>
      </c>
      <c r="AV32" s="253" t="str">
        <f>IF(AV31="","",VLOOKUP(AV31,シフト記号表!$C$6:$K$35,9,FALSE))</f>
        <v/>
      </c>
      <c r="AW32" s="253" t="str">
        <f>IF(AW31="","",VLOOKUP(AW31,シフト記号表!$C$6:$K$35,9,FALSE))</f>
        <v/>
      </c>
      <c r="AX32" s="505">
        <f>IF($BB$3="４週",SUM(S32:AT32),IF($BB$3="暦月",SUM(S32:AW32),""))</f>
        <v>0</v>
      </c>
      <c r="AY32" s="506"/>
      <c r="AZ32" s="507">
        <f>IF($BB$3="４週",AX32/4,IF($BB$3="暦月",勤務形態一覧表!AX32/(勤務形態一覧表!$BB$8/7),""))</f>
        <v>0</v>
      </c>
      <c r="BA32" s="508"/>
      <c r="BB32" s="305"/>
      <c r="BC32" s="306"/>
      <c r="BD32" s="306"/>
      <c r="BE32" s="306"/>
      <c r="BF32" s="307"/>
    </row>
    <row r="33" spans="2:58" ht="20.25" customHeight="1" x14ac:dyDescent="0.45">
      <c r="B33" s="548"/>
      <c r="C33" s="387"/>
      <c r="D33" s="388"/>
      <c r="E33" s="389"/>
      <c r="F33" s="91">
        <f>C31</f>
        <v>0</v>
      </c>
      <c r="G33" s="428"/>
      <c r="H33" s="412"/>
      <c r="I33" s="413"/>
      <c r="J33" s="413"/>
      <c r="K33" s="414"/>
      <c r="L33" s="433"/>
      <c r="M33" s="434"/>
      <c r="N33" s="434"/>
      <c r="O33" s="435"/>
      <c r="P33" s="509" t="s">
        <v>50</v>
      </c>
      <c r="Q33" s="510"/>
      <c r="R33" s="511"/>
      <c r="S33" s="255" t="str">
        <f>IF(S31="","",VLOOKUP(S31,シフト記号表!$C$6:$U$35,19,FALSE))</f>
        <v/>
      </c>
      <c r="T33" s="256" t="str">
        <f>IF(T31="","",VLOOKUP(T31,シフト記号表!$C$6:$U$35,19,FALSE))</f>
        <v/>
      </c>
      <c r="U33" s="256" t="str">
        <f>IF(U31="","",VLOOKUP(U31,シフト記号表!$C$6:$U$35,19,FALSE))</f>
        <v/>
      </c>
      <c r="V33" s="256" t="str">
        <f>IF(V31="","",VLOOKUP(V31,シフト記号表!$C$6:$U$35,19,FALSE))</f>
        <v/>
      </c>
      <c r="W33" s="256" t="str">
        <f>IF(W31="","",VLOOKUP(W31,シフト記号表!$C$6:$U$35,19,FALSE))</f>
        <v/>
      </c>
      <c r="X33" s="256" t="str">
        <f>IF(X31="","",VLOOKUP(X31,シフト記号表!$C$6:$U$35,19,FALSE))</f>
        <v/>
      </c>
      <c r="Y33" s="257" t="str">
        <f>IF(Y31="","",VLOOKUP(Y31,シフト記号表!$C$6:$U$35,19,FALSE))</f>
        <v/>
      </c>
      <c r="Z33" s="255" t="str">
        <f>IF(Z31="","",VLOOKUP(Z31,シフト記号表!$C$6:$U$35,19,FALSE))</f>
        <v/>
      </c>
      <c r="AA33" s="256" t="str">
        <f>IF(AA31="","",VLOOKUP(AA31,シフト記号表!$C$6:$U$35,19,FALSE))</f>
        <v/>
      </c>
      <c r="AB33" s="256" t="str">
        <f>IF(AB31="","",VLOOKUP(AB31,シフト記号表!$C$6:$U$35,19,FALSE))</f>
        <v/>
      </c>
      <c r="AC33" s="256" t="str">
        <f>IF(AC31="","",VLOOKUP(AC31,シフト記号表!$C$6:$U$35,19,FALSE))</f>
        <v/>
      </c>
      <c r="AD33" s="256" t="str">
        <f>IF(AD31="","",VLOOKUP(AD31,シフト記号表!$C$6:$U$35,19,FALSE))</f>
        <v/>
      </c>
      <c r="AE33" s="256" t="str">
        <f>IF(AE31="","",VLOOKUP(AE31,シフト記号表!$C$6:$U$35,19,FALSE))</f>
        <v/>
      </c>
      <c r="AF33" s="257" t="str">
        <f>IF(AF31="","",VLOOKUP(AF31,シフト記号表!$C$6:$U$35,19,FALSE))</f>
        <v/>
      </c>
      <c r="AG33" s="255" t="str">
        <f>IF(AG31="","",VLOOKUP(AG31,シフト記号表!$C$6:$U$35,19,FALSE))</f>
        <v/>
      </c>
      <c r="AH33" s="256" t="str">
        <f>IF(AH31="","",VLOOKUP(AH31,シフト記号表!$C$6:$U$35,19,FALSE))</f>
        <v/>
      </c>
      <c r="AI33" s="256" t="str">
        <f>IF(AI31="","",VLOOKUP(AI31,シフト記号表!$C$6:$U$35,19,FALSE))</f>
        <v/>
      </c>
      <c r="AJ33" s="256" t="str">
        <f>IF(AJ31="","",VLOOKUP(AJ31,シフト記号表!$C$6:$U$35,19,FALSE))</f>
        <v/>
      </c>
      <c r="AK33" s="256" t="str">
        <f>IF(AK31="","",VLOOKUP(AK31,シフト記号表!$C$6:$U$35,19,FALSE))</f>
        <v/>
      </c>
      <c r="AL33" s="256" t="str">
        <f>IF(AL31="","",VLOOKUP(AL31,シフト記号表!$C$6:$U$35,19,FALSE))</f>
        <v/>
      </c>
      <c r="AM33" s="257" t="str">
        <f>IF(AM31="","",VLOOKUP(AM31,シフト記号表!$C$6:$U$35,19,FALSE))</f>
        <v/>
      </c>
      <c r="AN33" s="255" t="str">
        <f>IF(AN31="","",VLOOKUP(AN31,シフト記号表!$C$6:$U$35,19,FALSE))</f>
        <v/>
      </c>
      <c r="AO33" s="256" t="str">
        <f>IF(AO31="","",VLOOKUP(AO31,シフト記号表!$C$6:$U$35,19,FALSE))</f>
        <v/>
      </c>
      <c r="AP33" s="256" t="str">
        <f>IF(AP31="","",VLOOKUP(AP31,シフト記号表!$C$6:$U$35,19,FALSE))</f>
        <v/>
      </c>
      <c r="AQ33" s="256" t="str">
        <f>IF(AQ31="","",VLOOKUP(AQ31,シフト記号表!$C$6:$U$35,19,FALSE))</f>
        <v/>
      </c>
      <c r="AR33" s="256" t="str">
        <f>IF(AR31="","",VLOOKUP(AR31,シフト記号表!$C$6:$U$35,19,FALSE))</f>
        <v/>
      </c>
      <c r="AS33" s="256" t="str">
        <f>IF(AS31="","",VLOOKUP(AS31,シフト記号表!$C$6:$U$35,19,FALSE))</f>
        <v/>
      </c>
      <c r="AT33" s="257" t="str">
        <f>IF(AT31="","",VLOOKUP(AT31,シフト記号表!$C$6:$U$35,19,FALSE))</f>
        <v/>
      </c>
      <c r="AU33" s="255" t="str">
        <f>IF(AU31="","",VLOOKUP(AU31,シフト記号表!$C$6:$U$35,19,FALSE))</f>
        <v/>
      </c>
      <c r="AV33" s="256" t="str">
        <f>IF(AV31="","",VLOOKUP(AV31,シフト記号表!$C$6:$U$35,19,FALSE))</f>
        <v/>
      </c>
      <c r="AW33" s="256" t="str">
        <f>IF(AW31="","",VLOOKUP(AW31,シフト記号表!$C$6:$U$35,19,FALSE))</f>
        <v/>
      </c>
      <c r="AX33" s="512">
        <f>IF($BB$3="４週",SUM(S33:AT33),IF($BB$3="暦月",SUM(S33:AW33),""))</f>
        <v>0</v>
      </c>
      <c r="AY33" s="513"/>
      <c r="AZ33" s="514">
        <f>IF($BB$3="４週",AX33/4,IF($BB$3="暦月",勤務形態一覧表!AX33/(勤務形態一覧表!$BB$8/7),""))</f>
        <v>0</v>
      </c>
      <c r="BA33" s="515"/>
      <c r="BB33" s="308"/>
      <c r="BC33" s="309"/>
      <c r="BD33" s="309"/>
      <c r="BE33" s="309"/>
      <c r="BF33" s="310"/>
    </row>
    <row r="34" spans="2:58" ht="20.25" customHeight="1" x14ac:dyDescent="0.45">
      <c r="B34" s="548">
        <f>B31+1</f>
        <v>5</v>
      </c>
      <c r="C34" s="381"/>
      <c r="D34" s="382"/>
      <c r="E34" s="383"/>
      <c r="F34" s="113"/>
      <c r="G34" s="427"/>
      <c r="H34" s="429"/>
      <c r="I34" s="413"/>
      <c r="J34" s="413"/>
      <c r="K34" s="414"/>
      <c r="L34" s="430"/>
      <c r="M34" s="431"/>
      <c r="N34" s="431"/>
      <c r="O34" s="432"/>
      <c r="P34" s="499" t="s">
        <v>49</v>
      </c>
      <c r="Q34" s="500"/>
      <c r="R34" s="501"/>
      <c r="S34" s="259"/>
      <c r="T34" s="258"/>
      <c r="U34" s="258"/>
      <c r="V34" s="258"/>
      <c r="W34" s="258"/>
      <c r="X34" s="258"/>
      <c r="Y34" s="260"/>
      <c r="Z34" s="259"/>
      <c r="AA34" s="258"/>
      <c r="AB34" s="258"/>
      <c r="AC34" s="258"/>
      <c r="AD34" s="258"/>
      <c r="AE34" s="258"/>
      <c r="AF34" s="260"/>
      <c r="AG34" s="259"/>
      <c r="AH34" s="258"/>
      <c r="AI34" s="258"/>
      <c r="AJ34" s="258"/>
      <c r="AK34" s="258"/>
      <c r="AL34" s="258"/>
      <c r="AM34" s="260"/>
      <c r="AN34" s="259"/>
      <c r="AO34" s="258"/>
      <c r="AP34" s="258"/>
      <c r="AQ34" s="258"/>
      <c r="AR34" s="258"/>
      <c r="AS34" s="258"/>
      <c r="AT34" s="260"/>
      <c r="AU34" s="259"/>
      <c r="AV34" s="258"/>
      <c r="AW34" s="258"/>
      <c r="AX34" s="609"/>
      <c r="AY34" s="610"/>
      <c r="AZ34" s="611"/>
      <c r="BA34" s="612"/>
      <c r="BB34" s="424"/>
      <c r="BC34" s="425"/>
      <c r="BD34" s="425"/>
      <c r="BE34" s="425"/>
      <c r="BF34" s="426"/>
    </row>
    <row r="35" spans="2:58" ht="20.25" customHeight="1" x14ac:dyDescent="0.45">
      <c r="B35" s="548"/>
      <c r="C35" s="384"/>
      <c r="D35" s="385"/>
      <c r="E35" s="386"/>
      <c r="F35" s="91"/>
      <c r="G35" s="408"/>
      <c r="H35" s="412"/>
      <c r="I35" s="413"/>
      <c r="J35" s="413"/>
      <c r="K35" s="414"/>
      <c r="L35" s="418"/>
      <c r="M35" s="419"/>
      <c r="N35" s="419"/>
      <c r="O35" s="420"/>
      <c r="P35" s="502" t="s">
        <v>15</v>
      </c>
      <c r="Q35" s="503"/>
      <c r="R35" s="504"/>
      <c r="S35" s="252" t="str">
        <f>IF(S34="","",VLOOKUP(S34,シフト記号表!$C$6:$K$35,9,FALSE))</f>
        <v/>
      </c>
      <c r="T35" s="253" t="str">
        <f>IF(T34="","",VLOOKUP(T34,シフト記号表!$C$6:$K$35,9,FALSE))</f>
        <v/>
      </c>
      <c r="U35" s="253" t="str">
        <f>IF(U34="","",VLOOKUP(U34,シフト記号表!$C$6:$K$35,9,FALSE))</f>
        <v/>
      </c>
      <c r="V35" s="253" t="str">
        <f>IF(V34="","",VLOOKUP(V34,シフト記号表!$C$6:$K$35,9,FALSE))</f>
        <v/>
      </c>
      <c r="W35" s="253" t="str">
        <f>IF(W34="","",VLOOKUP(W34,シフト記号表!$C$6:$K$35,9,FALSE))</f>
        <v/>
      </c>
      <c r="X35" s="253" t="str">
        <f>IF(X34="","",VLOOKUP(X34,シフト記号表!$C$6:$K$35,9,FALSE))</f>
        <v/>
      </c>
      <c r="Y35" s="254" t="str">
        <f>IF(Y34="","",VLOOKUP(Y34,シフト記号表!$C$6:$K$35,9,FALSE))</f>
        <v/>
      </c>
      <c r="Z35" s="252" t="str">
        <f>IF(Z34="","",VLOOKUP(Z34,シフト記号表!$C$6:$K$35,9,FALSE))</f>
        <v/>
      </c>
      <c r="AA35" s="253" t="str">
        <f>IF(AA34="","",VLOOKUP(AA34,シフト記号表!$C$6:$K$35,9,FALSE))</f>
        <v/>
      </c>
      <c r="AB35" s="253" t="str">
        <f>IF(AB34="","",VLOOKUP(AB34,シフト記号表!$C$6:$K$35,9,FALSE))</f>
        <v/>
      </c>
      <c r="AC35" s="253" t="str">
        <f>IF(AC34="","",VLOOKUP(AC34,シフト記号表!$C$6:$K$35,9,FALSE))</f>
        <v/>
      </c>
      <c r="AD35" s="253" t="str">
        <f>IF(AD34="","",VLOOKUP(AD34,シフト記号表!$C$6:$K$35,9,FALSE))</f>
        <v/>
      </c>
      <c r="AE35" s="253" t="str">
        <f>IF(AE34="","",VLOOKUP(AE34,シフト記号表!$C$6:$K$35,9,FALSE))</f>
        <v/>
      </c>
      <c r="AF35" s="254" t="str">
        <f>IF(AF34="","",VLOOKUP(AF34,シフト記号表!$C$6:$K$35,9,FALSE))</f>
        <v/>
      </c>
      <c r="AG35" s="252" t="str">
        <f>IF(AG34="","",VLOOKUP(AG34,シフト記号表!$C$6:$K$35,9,FALSE))</f>
        <v/>
      </c>
      <c r="AH35" s="253" t="str">
        <f>IF(AH34="","",VLOOKUP(AH34,シフト記号表!$C$6:$K$35,9,FALSE))</f>
        <v/>
      </c>
      <c r="AI35" s="253" t="str">
        <f>IF(AI34="","",VLOOKUP(AI34,シフト記号表!$C$6:$K$35,9,FALSE))</f>
        <v/>
      </c>
      <c r="AJ35" s="253" t="str">
        <f>IF(AJ34="","",VLOOKUP(AJ34,シフト記号表!$C$6:$K$35,9,FALSE))</f>
        <v/>
      </c>
      <c r="AK35" s="253" t="str">
        <f>IF(AK34="","",VLOOKUP(AK34,シフト記号表!$C$6:$K$35,9,FALSE))</f>
        <v/>
      </c>
      <c r="AL35" s="253" t="str">
        <f>IF(AL34="","",VLOOKUP(AL34,シフト記号表!$C$6:$K$35,9,FALSE))</f>
        <v/>
      </c>
      <c r="AM35" s="254" t="str">
        <f>IF(AM34="","",VLOOKUP(AM34,シフト記号表!$C$6:$K$35,9,FALSE))</f>
        <v/>
      </c>
      <c r="AN35" s="252" t="str">
        <f>IF(AN34="","",VLOOKUP(AN34,シフト記号表!$C$6:$K$35,9,FALSE))</f>
        <v/>
      </c>
      <c r="AO35" s="253" t="str">
        <f>IF(AO34="","",VLOOKUP(AO34,シフト記号表!$C$6:$K$35,9,FALSE))</f>
        <v/>
      </c>
      <c r="AP35" s="253" t="str">
        <f>IF(AP34="","",VLOOKUP(AP34,シフト記号表!$C$6:$K$35,9,FALSE))</f>
        <v/>
      </c>
      <c r="AQ35" s="253" t="str">
        <f>IF(AQ34="","",VLOOKUP(AQ34,シフト記号表!$C$6:$K$35,9,FALSE))</f>
        <v/>
      </c>
      <c r="AR35" s="253" t="str">
        <f>IF(AR34="","",VLOOKUP(AR34,シフト記号表!$C$6:$K$35,9,FALSE))</f>
        <v/>
      </c>
      <c r="AS35" s="253" t="str">
        <f>IF(AS34="","",VLOOKUP(AS34,シフト記号表!$C$6:$K$35,9,FALSE))</f>
        <v/>
      </c>
      <c r="AT35" s="254" t="str">
        <f>IF(AT34="","",VLOOKUP(AT34,シフト記号表!$C$6:$K$35,9,FALSE))</f>
        <v/>
      </c>
      <c r="AU35" s="252" t="str">
        <f>IF(AU34="","",VLOOKUP(AU34,シフト記号表!$C$6:$K$35,9,FALSE))</f>
        <v/>
      </c>
      <c r="AV35" s="253" t="str">
        <f>IF(AV34="","",VLOOKUP(AV34,シフト記号表!$C$6:$K$35,9,FALSE))</f>
        <v/>
      </c>
      <c r="AW35" s="253" t="str">
        <f>IF(AW34="","",VLOOKUP(AW34,シフト記号表!$C$6:$K$35,9,FALSE))</f>
        <v/>
      </c>
      <c r="AX35" s="505">
        <f>IF($BB$3="４週",SUM(S35:AT35),IF($BB$3="暦月",SUM(S35:AW35),""))</f>
        <v>0</v>
      </c>
      <c r="AY35" s="506"/>
      <c r="AZ35" s="507">
        <f>IF($BB$3="４週",AX35/4,IF($BB$3="暦月",勤務形態一覧表!AX35/(勤務形態一覧表!$BB$8/7),""))</f>
        <v>0</v>
      </c>
      <c r="BA35" s="508"/>
      <c r="BB35" s="305"/>
      <c r="BC35" s="306"/>
      <c r="BD35" s="306"/>
      <c r="BE35" s="306"/>
      <c r="BF35" s="307"/>
    </row>
    <row r="36" spans="2:58" ht="20.25" customHeight="1" x14ac:dyDescent="0.45">
      <c r="B36" s="548"/>
      <c r="C36" s="387"/>
      <c r="D36" s="388"/>
      <c r="E36" s="389"/>
      <c r="F36" s="91">
        <f>C34</f>
        <v>0</v>
      </c>
      <c r="G36" s="428"/>
      <c r="H36" s="412"/>
      <c r="I36" s="413"/>
      <c r="J36" s="413"/>
      <c r="K36" s="414"/>
      <c r="L36" s="433"/>
      <c r="M36" s="434"/>
      <c r="N36" s="434"/>
      <c r="O36" s="435"/>
      <c r="P36" s="509" t="s">
        <v>50</v>
      </c>
      <c r="Q36" s="510"/>
      <c r="R36" s="511"/>
      <c r="S36" s="255" t="str">
        <f>IF(S34="","",VLOOKUP(S34,シフト記号表!$C$6:$U$35,19,FALSE))</f>
        <v/>
      </c>
      <c r="T36" s="256" t="str">
        <f>IF(T34="","",VLOOKUP(T34,シフト記号表!$C$6:$U$35,19,FALSE))</f>
        <v/>
      </c>
      <c r="U36" s="256" t="str">
        <f>IF(U34="","",VLOOKUP(U34,シフト記号表!$C$6:$U$35,19,FALSE))</f>
        <v/>
      </c>
      <c r="V36" s="256" t="str">
        <f>IF(V34="","",VLOOKUP(V34,シフト記号表!$C$6:$U$35,19,FALSE))</f>
        <v/>
      </c>
      <c r="W36" s="256" t="str">
        <f>IF(W34="","",VLOOKUP(W34,シフト記号表!$C$6:$U$35,19,FALSE))</f>
        <v/>
      </c>
      <c r="X36" s="256" t="str">
        <f>IF(X34="","",VLOOKUP(X34,シフト記号表!$C$6:$U$35,19,FALSE))</f>
        <v/>
      </c>
      <c r="Y36" s="257" t="str">
        <f>IF(Y34="","",VLOOKUP(Y34,シフト記号表!$C$6:$U$35,19,FALSE))</f>
        <v/>
      </c>
      <c r="Z36" s="255" t="str">
        <f>IF(Z34="","",VLOOKUP(Z34,シフト記号表!$C$6:$U$35,19,FALSE))</f>
        <v/>
      </c>
      <c r="AA36" s="256" t="str">
        <f>IF(AA34="","",VLOOKUP(AA34,シフト記号表!$C$6:$U$35,19,FALSE))</f>
        <v/>
      </c>
      <c r="AB36" s="256" t="str">
        <f>IF(AB34="","",VLOOKUP(AB34,シフト記号表!$C$6:$U$35,19,FALSE))</f>
        <v/>
      </c>
      <c r="AC36" s="256" t="str">
        <f>IF(AC34="","",VLOOKUP(AC34,シフト記号表!$C$6:$U$35,19,FALSE))</f>
        <v/>
      </c>
      <c r="AD36" s="256" t="str">
        <f>IF(AD34="","",VLOOKUP(AD34,シフト記号表!$C$6:$U$35,19,FALSE))</f>
        <v/>
      </c>
      <c r="AE36" s="256" t="str">
        <f>IF(AE34="","",VLOOKUP(AE34,シフト記号表!$C$6:$U$35,19,FALSE))</f>
        <v/>
      </c>
      <c r="AF36" s="257" t="str">
        <f>IF(AF34="","",VLOOKUP(AF34,シフト記号表!$C$6:$U$35,19,FALSE))</f>
        <v/>
      </c>
      <c r="AG36" s="255" t="str">
        <f>IF(AG34="","",VLOOKUP(AG34,シフト記号表!$C$6:$U$35,19,FALSE))</f>
        <v/>
      </c>
      <c r="AH36" s="256" t="str">
        <f>IF(AH34="","",VLOOKUP(AH34,シフト記号表!$C$6:$U$35,19,FALSE))</f>
        <v/>
      </c>
      <c r="AI36" s="256" t="str">
        <f>IF(AI34="","",VLOOKUP(AI34,シフト記号表!$C$6:$U$35,19,FALSE))</f>
        <v/>
      </c>
      <c r="AJ36" s="256" t="str">
        <f>IF(AJ34="","",VLOOKUP(AJ34,シフト記号表!$C$6:$U$35,19,FALSE))</f>
        <v/>
      </c>
      <c r="AK36" s="256" t="str">
        <f>IF(AK34="","",VLOOKUP(AK34,シフト記号表!$C$6:$U$35,19,FALSE))</f>
        <v/>
      </c>
      <c r="AL36" s="256" t="str">
        <f>IF(AL34="","",VLOOKUP(AL34,シフト記号表!$C$6:$U$35,19,FALSE))</f>
        <v/>
      </c>
      <c r="AM36" s="257" t="str">
        <f>IF(AM34="","",VLOOKUP(AM34,シフト記号表!$C$6:$U$35,19,FALSE))</f>
        <v/>
      </c>
      <c r="AN36" s="255" t="str">
        <f>IF(AN34="","",VLOOKUP(AN34,シフト記号表!$C$6:$U$35,19,FALSE))</f>
        <v/>
      </c>
      <c r="AO36" s="256" t="str">
        <f>IF(AO34="","",VLOOKUP(AO34,シフト記号表!$C$6:$U$35,19,FALSE))</f>
        <v/>
      </c>
      <c r="AP36" s="256" t="str">
        <f>IF(AP34="","",VLOOKUP(AP34,シフト記号表!$C$6:$U$35,19,FALSE))</f>
        <v/>
      </c>
      <c r="AQ36" s="256" t="str">
        <f>IF(AQ34="","",VLOOKUP(AQ34,シフト記号表!$C$6:$U$35,19,FALSE))</f>
        <v/>
      </c>
      <c r="AR36" s="256" t="str">
        <f>IF(AR34="","",VLOOKUP(AR34,シフト記号表!$C$6:$U$35,19,FALSE))</f>
        <v/>
      </c>
      <c r="AS36" s="256" t="str">
        <f>IF(AS34="","",VLOOKUP(AS34,シフト記号表!$C$6:$U$35,19,FALSE))</f>
        <v/>
      </c>
      <c r="AT36" s="257" t="str">
        <f>IF(AT34="","",VLOOKUP(AT34,シフト記号表!$C$6:$U$35,19,FALSE))</f>
        <v/>
      </c>
      <c r="AU36" s="255" t="str">
        <f>IF(AU34="","",VLOOKUP(AU34,シフト記号表!$C$6:$U$35,19,FALSE))</f>
        <v/>
      </c>
      <c r="AV36" s="256" t="str">
        <f>IF(AV34="","",VLOOKUP(AV34,シフト記号表!$C$6:$U$35,19,FALSE))</f>
        <v/>
      </c>
      <c r="AW36" s="256" t="str">
        <f>IF(AW34="","",VLOOKUP(AW34,シフト記号表!$C$6:$U$35,19,FALSE))</f>
        <v/>
      </c>
      <c r="AX36" s="512">
        <f>IF($BB$3="４週",SUM(S36:AT36),IF($BB$3="暦月",SUM(S36:AW36),""))</f>
        <v>0</v>
      </c>
      <c r="AY36" s="513"/>
      <c r="AZ36" s="514">
        <f>IF($BB$3="４週",AX36/4,IF($BB$3="暦月",勤務形態一覧表!AX36/(勤務形態一覧表!$BB$8/7),""))</f>
        <v>0</v>
      </c>
      <c r="BA36" s="515"/>
      <c r="BB36" s="308"/>
      <c r="BC36" s="309"/>
      <c r="BD36" s="309"/>
      <c r="BE36" s="309"/>
      <c r="BF36" s="310"/>
    </row>
    <row r="37" spans="2:58" ht="20.25" customHeight="1" x14ac:dyDescent="0.45">
      <c r="B37" s="548">
        <f>B34+1</f>
        <v>6</v>
      </c>
      <c r="C37" s="381"/>
      <c r="D37" s="382"/>
      <c r="E37" s="383"/>
      <c r="F37" s="113"/>
      <c r="G37" s="427"/>
      <c r="H37" s="429"/>
      <c r="I37" s="413"/>
      <c r="J37" s="413"/>
      <c r="K37" s="414"/>
      <c r="L37" s="430"/>
      <c r="M37" s="431"/>
      <c r="N37" s="431"/>
      <c r="O37" s="432"/>
      <c r="P37" s="499" t="s">
        <v>49</v>
      </c>
      <c r="Q37" s="500"/>
      <c r="R37" s="501"/>
      <c r="S37" s="259"/>
      <c r="T37" s="258"/>
      <c r="U37" s="258"/>
      <c r="V37" s="258"/>
      <c r="W37" s="258"/>
      <c r="X37" s="258"/>
      <c r="Y37" s="260"/>
      <c r="Z37" s="259"/>
      <c r="AA37" s="258"/>
      <c r="AB37" s="258"/>
      <c r="AC37" s="258"/>
      <c r="AD37" s="258"/>
      <c r="AE37" s="258"/>
      <c r="AF37" s="260"/>
      <c r="AG37" s="259"/>
      <c r="AH37" s="258"/>
      <c r="AI37" s="258"/>
      <c r="AJ37" s="258"/>
      <c r="AK37" s="258"/>
      <c r="AL37" s="258"/>
      <c r="AM37" s="260"/>
      <c r="AN37" s="259"/>
      <c r="AO37" s="258"/>
      <c r="AP37" s="258"/>
      <c r="AQ37" s="258"/>
      <c r="AR37" s="258"/>
      <c r="AS37" s="258"/>
      <c r="AT37" s="260"/>
      <c r="AU37" s="259"/>
      <c r="AV37" s="258"/>
      <c r="AW37" s="258"/>
      <c r="AX37" s="609"/>
      <c r="AY37" s="610"/>
      <c r="AZ37" s="611"/>
      <c r="BA37" s="612"/>
      <c r="BB37" s="424"/>
      <c r="BC37" s="425"/>
      <c r="BD37" s="425"/>
      <c r="BE37" s="425"/>
      <c r="BF37" s="426"/>
    </row>
    <row r="38" spans="2:58" ht="20.25" customHeight="1" x14ac:dyDescent="0.45">
      <c r="B38" s="548"/>
      <c r="C38" s="384"/>
      <c r="D38" s="385"/>
      <c r="E38" s="386"/>
      <c r="F38" s="91"/>
      <c r="G38" s="408"/>
      <c r="H38" s="412"/>
      <c r="I38" s="413"/>
      <c r="J38" s="413"/>
      <c r="K38" s="414"/>
      <c r="L38" s="418"/>
      <c r="M38" s="419"/>
      <c r="N38" s="419"/>
      <c r="O38" s="420"/>
      <c r="P38" s="502" t="s">
        <v>15</v>
      </c>
      <c r="Q38" s="503"/>
      <c r="R38" s="504"/>
      <c r="S38" s="252" t="str">
        <f>IF(S37="","",VLOOKUP(S37,シフト記号表!$C$6:$K$35,9,FALSE))</f>
        <v/>
      </c>
      <c r="T38" s="253" t="str">
        <f>IF(T37="","",VLOOKUP(T37,シフト記号表!$C$6:$K$35,9,FALSE))</f>
        <v/>
      </c>
      <c r="U38" s="253" t="str">
        <f>IF(U37="","",VLOOKUP(U37,シフト記号表!$C$6:$K$35,9,FALSE))</f>
        <v/>
      </c>
      <c r="V38" s="253" t="str">
        <f>IF(V37="","",VLOOKUP(V37,シフト記号表!$C$6:$K$35,9,FALSE))</f>
        <v/>
      </c>
      <c r="W38" s="253" t="str">
        <f>IF(W37="","",VLOOKUP(W37,シフト記号表!$C$6:$K$35,9,FALSE))</f>
        <v/>
      </c>
      <c r="X38" s="253" t="str">
        <f>IF(X37="","",VLOOKUP(X37,シフト記号表!$C$6:$K$35,9,FALSE))</f>
        <v/>
      </c>
      <c r="Y38" s="254" t="str">
        <f>IF(Y37="","",VLOOKUP(Y37,シフト記号表!$C$6:$K$35,9,FALSE))</f>
        <v/>
      </c>
      <c r="Z38" s="252" t="str">
        <f>IF(Z37="","",VLOOKUP(Z37,シフト記号表!$C$6:$K$35,9,FALSE))</f>
        <v/>
      </c>
      <c r="AA38" s="253" t="str">
        <f>IF(AA37="","",VLOOKUP(AA37,シフト記号表!$C$6:$K$35,9,FALSE))</f>
        <v/>
      </c>
      <c r="AB38" s="253" t="str">
        <f>IF(AB37="","",VLOOKUP(AB37,シフト記号表!$C$6:$K$35,9,FALSE))</f>
        <v/>
      </c>
      <c r="AC38" s="253" t="str">
        <f>IF(AC37="","",VLOOKUP(AC37,シフト記号表!$C$6:$K$35,9,FALSE))</f>
        <v/>
      </c>
      <c r="AD38" s="253" t="str">
        <f>IF(AD37="","",VLOOKUP(AD37,シフト記号表!$C$6:$K$35,9,FALSE))</f>
        <v/>
      </c>
      <c r="AE38" s="253" t="str">
        <f>IF(AE37="","",VLOOKUP(AE37,シフト記号表!$C$6:$K$35,9,FALSE))</f>
        <v/>
      </c>
      <c r="AF38" s="254" t="str">
        <f>IF(AF37="","",VLOOKUP(AF37,シフト記号表!$C$6:$K$35,9,FALSE))</f>
        <v/>
      </c>
      <c r="AG38" s="252" t="str">
        <f>IF(AG37="","",VLOOKUP(AG37,シフト記号表!$C$6:$K$35,9,FALSE))</f>
        <v/>
      </c>
      <c r="AH38" s="253" t="str">
        <f>IF(AH37="","",VLOOKUP(AH37,シフト記号表!$C$6:$K$35,9,FALSE))</f>
        <v/>
      </c>
      <c r="AI38" s="253" t="str">
        <f>IF(AI37="","",VLOOKUP(AI37,シフト記号表!$C$6:$K$35,9,FALSE))</f>
        <v/>
      </c>
      <c r="AJ38" s="253" t="str">
        <f>IF(AJ37="","",VLOOKUP(AJ37,シフト記号表!$C$6:$K$35,9,FALSE))</f>
        <v/>
      </c>
      <c r="AK38" s="253" t="str">
        <f>IF(AK37="","",VLOOKUP(AK37,シフト記号表!$C$6:$K$35,9,FALSE))</f>
        <v/>
      </c>
      <c r="AL38" s="253" t="str">
        <f>IF(AL37="","",VLOOKUP(AL37,シフト記号表!$C$6:$K$35,9,FALSE))</f>
        <v/>
      </c>
      <c r="AM38" s="254" t="str">
        <f>IF(AM37="","",VLOOKUP(AM37,シフト記号表!$C$6:$K$35,9,FALSE))</f>
        <v/>
      </c>
      <c r="AN38" s="252" t="str">
        <f>IF(AN37="","",VLOOKUP(AN37,シフト記号表!$C$6:$K$35,9,FALSE))</f>
        <v/>
      </c>
      <c r="AO38" s="253" t="str">
        <f>IF(AO37="","",VLOOKUP(AO37,シフト記号表!$C$6:$K$35,9,FALSE))</f>
        <v/>
      </c>
      <c r="AP38" s="253" t="str">
        <f>IF(AP37="","",VLOOKUP(AP37,シフト記号表!$C$6:$K$35,9,FALSE))</f>
        <v/>
      </c>
      <c r="AQ38" s="253" t="str">
        <f>IF(AQ37="","",VLOOKUP(AQ37,シフト記号表!$C$6:$K$35,9,FALSE))</f>
        <v/>
      </c>
      <c r="AR38" s="253" t="str">
        <f>IF(AR37="","",VLOOKUP(AR37,シフト記号表!$C$6:$K$35,9,FALSE))</f>
        <v/>
      </c>
      <c r="AS38" s="253" t="str">
        <f>IF(AS37="","",VLOOKUP(AS37,シフト記号表!$C$6:$K$35,9,FALSE))</f>
        <v/>
      </c>
      <c r="AT38" s="254" t="str">
        <f>IF(AT37="","",VLOOKUP(AT37,シフト記号表!$C$6:$K$35,9,FALSE))</f>
        <v/>
      </c>
      <c r="AU38" s="252" t="str">
        <f>IF(AU37="","",VLOOKUP(AU37,シフト記号表!$C$6:$K$35,9,FALSE))</f>
        <v/>
      </c>
      <c r="AV38" s="253" t="str">
        <f>IF(AV37="","",VLOOKUP(AV37,シフト記号表!$C$6:$K$35,9,FALSE))</f>
        <v/>
      </c>
      <c r="AW38" s="253" t="str">
        <f>IF(AW37="","",VLOOKUP(AW37,シフト記号表!$C$6:$K$35,9,FALSE))</f>
        <v/>
      </c>
      <c r="AX38" s="505">
        <f>IF($BB$3="４週",SUM(S38:AT38),IF($BB$3="暦月",SUM(S38:AW38),""))</f>
        <v>0</v>
      </c>
      <c r="AY38" s="506"/>
      <c r="AZ38" s="507">
        <f>IF($BB$3="４週",AX38/4,IF($BB$3="暦月",勤務形態一覧表!AX38/(勤務形態一覧表!$BB$8/7),""))</f>
        <v>0</v>
      </c>
      <c r="BA38" s="508"/>
      <c r="BB38" s="305"/>
      <c r="BC38" s="306"/>
      <c r="BD38" s="306"/>
      <c r="BE38" s="306"/>
      <c r="BF38" s="307"/>
    </row>
    <row r="39" spans="2:58" ht="20.25" customHeight="1" x14ac:dyDescent="0.45">
      <c r="B39" s="548"/>
      <c r="C39" s="387"/>
      <c r="D39" s="388"/>
      <c r="E39" s="389"/>
      <c r="F39" s="91">
        <f>C37</f>
        <v>0</v>
      </c>
      <c r="G39" s="428"/>
      <c r="H39" s="412"/>
      <c r="I39" s="413"/>
      <c r="J39" s="413"/>
      <c r="K39" s="414"/>
      <c r="L39" s="433"/>
      <c r="M39" s="434"/>
      <c r="N39" s="434"/>
      <c r="O39" s="435"/>
      <c r="P39" s="509" t="s">
        <v>50</v>
      </c>
      <c r="Q39" s="510"/>
      <c r="R39" s="511"/>
      <c r="S39" s="255" t="str">
        <f>IF(S37="","",VLOOKUP(S37,シフト記号表!$C$6:$U$35,19,FALSE))</f>
        <v/>
      </c>
      <c r="T39" s="256" t="str">
        <f>IF(T37="","",VLOOKUP(T37,シフト記号表!$C$6:$U$35,19,FALSE))</f>
        <v/>
      </c>
      <c r="U39" s="256" t="str">
        <f>IF(U37="","",VLOOKUP(U37,シフト記号表!$C$6:$U$35,19,FALSE))</f>
        <v/>
      </c>
      <c r="V39" s="256" t="str">
        <f>IF(V37="","",VLOOKUP(V37,シフト記号表!$C$6:$U$35,19,FALSE))</f>
        <v/>
      </c>
      <c r="W39" s="256" t="str">
        <f>IF(W37="","",VLOOKUP(W37,シフト記号表!$C$6:$U$35,19,FALSE))</f>
        <v/>
      </c>
      <c r="X39" s="256" t="str">
        <f>IF(X37="","",VLOOKUP(X37,シフト記号表!$C$6:$U$35,19,FALSE))</f>
        <v/>
      </c>
      <c r="Y39" s="257" t="str">
        <f>IF(Y37="","",VLOOKUP(Y37,シフト記号表!$C$6:$U$35,19,FALSE))</f>
        <v/>
      </c>
      <c r="Z39" s="255" t="str">
        <f>IF(Z37="","",VLOOKUP(Z37,シフト記号表!$C$6:$U$35,19,FALSE))</f>
        <v/>
      </c>
      <c r="AA39" s="256" t="str">
        <f>IF(AA37="","",VLOOKUP(AA37,シフト記号表!$C$6:$U$35,19,FALSE))</f>
        <v/>
      </c>
      <c r="AB39" s="256" t="str">
        <f>IF(AB37="","",VLOOKUP(AB37,シフト記号表!$C$6:$U$35,19,FALSE))</f>
        <v/>
      </c>
      <c r="AC39" s="256" t="str">
        <f>IF(AC37="","",VLOOKUP(AC37,シフト記号表!$C$6:$U$35,19,FALSE))</f>
        <v/>
      </c>
      <c r="AD39" s="256" t="str">
        <f>IF(AD37="","",VLOOKUP(AD37,シフト記号表!$C$6:$U$35,19,FALSE))</f>
        <v/>
      </c>
      <c r="AE39" s="256" t="str">
        <f>IF(AE37="","",VLOOKUP(AE37,シフト記号表!$C$6:$U$35,19,FALSE))</f>
        <v/>
      </c>
      <c r="AF39" s="257" t="str">
        <f>IF(AF37="","",VLOOKUP(AF37,シフト記号表!$C$6:$U$35,19,FALSE))</f>
        <v/>
      </c>
      <c r="AG39" s="255" t="str">
        <f>IF(AG37="","",VLOOKUP(AG37,シフト記号表!$C$6:$U$35,19,FALSE))</f>
        <v/>
      </c>
      <c r="AH39" s="256" t="str">
        <f>IF(AH37="","",VLOOKUP(AH37,シフト記号表!$C$6:$U$35,19,FALSE))</f>
        <v/>
      </c>
      <c r="AI39" s="256" t="str">
        <f>IF(AI37="","",VLOOKUP(AI37,シフト記号表!$C$6:$U$35,19,FALSE))</f>
        <v/>
      </c>
      <c r="AJ39" s="256" t="str">
        <f>IF(AJ37="","",VLOOKUP(AJ37,シフト記号表!$C$6:$U$35,19,FALSE))</f>
        <v/>
      </c>
      <c r="AK39" s="256" t="str">
        <f>IF(AK37="","",VLOOKUP(AK37,シフト記号表!$C$6:$U$35,19,FALSE))</f>
        <v/>
      </c>
      <c r="AL39" s="256" t="str">
        <f>IF(AL37="","",VLOOKUP(AL37,シフト記号表!$C$6:$U$35,19,FALSE))</f>
        <v/>
      </c>
      <c r="AM39" s="257" t="str">
        <f>IF(AM37="","",VLOOKUP(AM37,シフト記号表!$C$6:$U$35,19,FALSE))</f>
        <v/>
      </c>
      <c r="AN39" s="255" t="str">
        <f>IF(AN37="","",VLOOKUP(AN37,シフト記号表!$C$6:$U$35,19,FALSE))</f>
        <v/>
      </c>
      <c r="AO39" s="256" t="str">
        <f>IF(AO37="","",VLOOKUP(AO37,シフト記号表!$C$6:$U$35,19,FALSE))</f>
        <v/>
      </c>
      <c r="AP39" s="256" t="str">
        <f>IF(AP37="","",VLOOKUP(AP37,シフト記号表!$C$6:$U$35,19,FALSE))</f>
        <v/>
      </c>
      <c r="AQ39" s="256" t="str">
        <f>IF(AQ37="","",VLOOKUP(AQ37,シフト記号表!$C$6:$U$35,19,FALSE))</f>
        <v/>
      </c>
      <c r="AR39" s="256" t="str">
        <f>IF(AR37="","",VLOOKUP(AR37,シフト記号表!$C$6:$U$35,19,FALSE))</f>
        <v/>
      </c>
      <c r="AS39" s="256" t="str">
        <f>IF(AS37="","",VLOOKUP(AS37,シフト記号表!$C$6:$U$35,19,FALSE))</f>
        <v/>
      </c>
      <c r="AT39" s="257" t="str">
        <f>IF(AT37="","",VLOOKUP(AT37,シフト記号表!$C$6:$U$35,19,FALSE))</f>
        <v/>
      </c>
      <c r="AU39" s="255" t="str">
        <f>IF(AU37="","",VLOOKUP(AU37,シフト記号表!$C$6:$U$35,19,FALSE))</f>
        <v/>
      </c>
      <c r="AV39" s="256" t="str">
        <f>IF(AV37="","",VLOOKUP(AV37,シフト記号表!$C$6:$U$35,19,FALSE))</f>
        <v/>
      </c>
      <c r="AW39" s="256" t="str">
        <f>IF(AW37="","",VLOOKUP(AW37,シフト記号表!$C$6:$U$35,19,FALSE))</f>
        <v/>
      </c>
      <c r="AX39" s="512">
        <f>IF($BB$3="４週",SUM(S39:AT39),IF($BB$3="暦月",SUM(S39:AW39),""))</f>
        <v>0</v>
      </c>
      <c r="AY39" s="513"/>
      <c r="AZ39" s="514">
        <f>IF($BB$3="４週",AX39/4,IF($BB$3="暦月",勤務形態一覧表!AX39/(勤務形態一覧表!$BB$8/7),""))</f>
        <v>0</v>
      </c>
      <c r="BA39" s="515"/>
      <c r="BB39" s="308"/>
      <c r="BC39" s="309"/>
      <c r="BD39" s="309"/>
      <c r="BE39" s="309"/>
      <c r="BF39" s="310"/>
    </row>
    <row r="40" spans="2:58" ht="20.25" customHeight="1" x14ac:dyDescent="0.45">
      <c r="B40" s="548">
        <f>B37+1</f>
        <v>7</v>
      </c>
      <c r="C40" s="381"/>
      <c r="D40" s="382"/>
      <c r="E40" s="383"/>
      <c r="F40" s="113"/>
      <c r="G40" s="427"/>
      <c r="H40" s="429"/>
      <c r="I40" s="413"/>
      <c r="J40" s="413"/>
      <c r="K40" s="414"/>
      <c r="L40" s="430"/>
      <c r="M40" s="431"/>
      <c r="N40" s="431"/>
      <c r="O40" s="432"/>
      <c r="P40" s="499" t="s">
        <v>49</v>
      </c>
      <c r="Q40" s="500"/>
      <c r="R40" s="501"/>
      <c r="S40" s="259"/>
      <c r="T40" s="258"/>
      <c r="U40" s="258"/>
      <c r="V40" s="258"/>
      <c r="W40" s="258"/>
      <c r="X40" s="258"/>
      <c r="Y40" s="260"/>
      <c r="Z40" s="259"/>
      <c r="AA40" s="258"/>
      <c r="AB40" s="258"/>
      <c r="AC40" s="258"/>
      <c r="AD40" s="258"/>
      <c r="AE40" s="258"/>
      <c r="AF40" s="260"/>
      <c r="AG40" s="259"/>
      <c r="AH40" s="258"/>
      <c r="AI40" s="258"/>
      <c r="AJ40" s="258"/>
      <c r="AK40" s="258"/>
      <c r="AL40" s="258"/>
      <c r="AM40" s="260"/>
      <c r="AN40" s="259"/>
      <c r="AO40" s="258"/>
      <c r="AP40" s="258"/>
      <c r="AQ40" s="258"/>
      <c r="AR40" s="258"/>
      <c r="AS40" s="258"/>
      <c r="AT40" s="260"/>
      <c r="AU40" s="259"/>
      <c r="AV40" s="258"/>
      <c r="AW40" s="258"/>
      <c r="AX40" s="609"/>
      <c r="AY40" s="610"/>
      <c r="AZ40" s="611"/>
      <c r="BA40" s="612"/>
      <c r="BB40" s="424"/>
      <c r="BC40" s="425"/>
      <c r="BD40" s="425"/>
      <c r="BE40" s="425"/>
      <c r="BF40" s="426"/>
    </row>
    <row r="41" spans="2:58" ht="20.25" customHeight="1" x14ac:dyDescent="0.45">
      <c r="B41" s="548"/>
      <c r="C41" s="384"/>
      <c r="D41" s="385"/>
      <c r="E41" s="386"/>
      <c r="F41" s="91"/>
      <c r="G41" s="408"/>
      <c r="H41" s="412"/>
      <c r="I41" s="413"/>
      <c r="J41" s="413"/>
      <c r="K41" s="414"/>
      <c r="L41" s="418"/>
      <c r="M41" s="419"/>
      <c r="N41" s="419"/>
      <c r="O41" s="420"/>
      <c r="P41" s="502" t="s">
        <v>15</v>
      </c>
      <c r="Q41" s="503"/>
      <c r="R41" s="504"/>
      <c r="S41" s="252" t="str">
        <f>IF(S40="","",VLOOKUP(S40,シフト記号表!$C$6:$K$35,9,FALSE))</f>
        <v/>
      </c>
      <c r="T41" s="253" t="str">
        <f>IF(T40="","",VLOOKUP(T40,シフト記号表!$C$6:$K$35,9,FALSE))</f>
        <v/>
      </c>
      <c r="U41" s="253" t="str">
        <f>IF(U40="","",VLOOKUP(U40,シフト記号表!$C$6:$K$35,9,FALSE))</f>
        <v/>
      </c>
      <c r="V41" s="253" t="str">
        <f>IF(V40="","",VLOOKUP(V40,シフト記号表!$C$6:$K$35,9,FALSE))</f>
        <v/>
      </c>
      <c r="W41" s="253" t="str">
        <f>IF(W40="","",VLOOKUP(W40,シフト記号表!$C$6:$K$35,9,FALSE))</f>
        <v/>
      </c>
      <c r="X41" s="253" t="str">
        <f>IF(X40="","",VLOOKUP(X40,シフト記号表!$C$6:$K$35,9,FALSE))</f>
        <v/>
      </c>
      <c r="Y41" s="254" t="str">
        <f>IF(Y40="","",VLOOKUP(Y40,シフト記号表!$C$6:$K$35,9,FALSE))</f>
        <v/>
      </c>
      <c r="Z41" s="252" t="str">
        <f>IF(Z40="","",VLOOKUP(Z40,シフト記号表!$C$6:$K$35,9,FALSE))</f>
        <v/>
      </c>
      <c r="AA41" s="253" t="str">
        <f>IF(AA40="","",VLOOKUP(AA40,シフト記号表!$C$6:$K$35,9,FALSE))</f>
        <v/>
      </c>
      <c r="AB41" s="253" t="str">
        <f>IF(AB40="","",VLOOKUP(AB40,シフト記号表!$C$6:$K$35,9,FALSE))</f>
        <v/>
      </c>
      <c r="AC41" s="253" t="str">
        <f>IF(AC40="","",VLOOKUP(AC40,シフト記号表!$C$6:$K$35,9,FALSE))</f>
        <v/>
      </c>
      <c r="AD41" s="253" t="str">
        <f>IF(AD40="","",VLOOKUP(AD40,シフト記号表!$C$6:$K$35,9,FALSE))</f>
        <v/>
      </c>
      <c r="AE41" s="253" t="str">
        <f>IF(AE40="","",VLOOKUP(AE40,シフト記号表!$C$6:$K$35,9,FALSE))</f>
        <v/>
      </c>
      <c r="AF41" s="254" t="str">
        <f>IF(AF40="","",VLOOKUP(AF40,シフト記号表!$C$6:$K$35,9,FALSE))</f>
        <v/>
      </c>
      <c r="AG41" s="252" t="str">
        <f>IF(AG40="","",VLOOKUP(AG40,シフト記号表!$C$6:$K$35,9,FALSE))</f>
        <v/>
      </c>
      <c r="AH41" s="253" t="str">
        <f>IF(AH40="","",VLOOKUP(AH40,シフト記号表!$C$6:$K$35,9,FALSE))</f>
        <v/>
      </c>
      <c r="AI41" s="253" t="str">
        <f>IF(AI40="","",VLOOKUP(AI40,シフト記号表!$C$6:$K$35,9,FALSE))</f>
        <v/>
      </c>
      <c r="AJ41" s="253" t="str">
        <f>IF(AJ40="","",VLOOKUP(AJ40,シフト記号表!$C$6:$K$35,9,FALSE))</f>
        <v/>
      </c>
      <c r="AK41" s="253" t="str">
        <f>IF(AK40="","",VLOOKUP(AK40,シフト記号表!$C$6:$K$35,9,FALSE))</f>
        <v/>
      </c>
      <c r="AL41" s="253" t="str">
        <f>IF(AL40="","",VLOOKUP(AL40,シフト記号表!$C$6:$K$35,9,FALSE))</f>
        <v/>
      </c>
      <c r="AM41" s="254" t="str">
        <f>IF(AM40="","",VLOOKUP(AM40,シフト記号表!$C$6:$K$35,9,FALSE))</f>
        <v/>
      </c>
      <c r="AN41" s="252" t="str">
        <f>IF(AN40="","",VLOOKUP(AN40,シフト記号表!$C$6:$K$35,9,FALSE))</f>
        <v/>
      </c>
      <c r="AO41" s="253" t="str">
        <f>IF(AO40="","",VLOOKUP(AO40,シフト記号表!$C$6:$K$35,9,FALSE))</f>
        <v/>
      </c>
      <c r="AP41" s="253" t="str">
        <f>IF(AP40="","",VLOOKUP(AP40,シフト記号表!$C$6:$K$35,9,FALSE))</f>
        <v/>
      </c>
      <c r="AQ41" s="253" t="str">
        <f>IF(AQ40="","",VLOOKUP(AQ40,シフト記号表!$C$6:$K$35,9,FALSE))</f>
        <v/>
      </c>
      <c r="AR41" s="253" t="str">
        <f>IF(AR40="","",VLOOKUP(AR40,シフト記号表!$C$6:$K$35,9,FALSE))</f>
        <v/>
      </c>
      <c r="AS41" s="253" t="str">
        <f>IF(AS40="","",VLOOKUP(AS40,シフト記号表!$C$6:$K$35,9,FALSE))</f>
        <v/>
      </c>
      <c r="AT41" s="254" t="str">
        <f>IF(AT40="","",VLOOKUP(AT40,シフト記号表!$C$6:$K$35,9,FALSE))</f>
        <v/>
      </c>
      <c r="AU41" s="252" t="str">
        <f>IF(AU40="","",VLOOKUP(AU40,シフト記号表!$C$6:$K$35,9,FALSE))</f>
        <v/>
      </c>
      <c r="AV41" s="253" t="str">
        <f>IF(AV40="","",VLOOKUP(AV40,シフト記号表!$C$6:$K$35,9,FALSE))</f>
        <v/>
      </c>
      <c r="AW41" s="253" t="str">
        <f>IF(AW40="","",VLOOKUP(AW40,シフト記号表!$C$6:$K$35,9,FALSE))</f>
        <v/>
      </c>
      <c r="AX41" s="505">
        <f>IF($BB$3="４週",SUM(S41:AT41),IF($BB$3="暦月",SUM(S41:AW41),""))</f>
        <v>0</v>
      </c>
      <c r="AY41" s="506"/>
      <c r="AZ41" s="507">
        <f>IF($BB$3="４週",AX41/4,IF($BB$3="暦月",勤務形態一覧表!AX41/(勤務形態一覧表!$BB$8/7),""))</f>
        <v>0</v>
      </c>
      <c r="BA41" s="508"/>
      <c r="BB41" s="305"/>
      <c r="BC41" s="306"/>
      <c r="BD41" s="306"/>
      <c r="BE41" s="306"/>
      <c r="BF41" s="307"/>
    </row>
    <row r="42" spans="2:58" ht="20.25" customHeight="1" x14ac:dyDescent="0.45">
      <c r="B42" s="548"/>
      <c r="C42" s="387"/>
      <c r="D42" s="388"/>
      <c r="E42" s="389"/>
      <c r="F42" s="91">
        <f>C40</f>
        <v>0</v>
      </c>
      <c r="G42" s="428"/>
      <c r="H42" s="412"/>
      <c r="I42" s="413"/>
      <c r="J42" s="413"/>
      <c r="K42" s="414"/>
      <c r="L42" s="433"/>
      <c r="M42" s="434"/>
      <c r="N42" s="434"/>
      <c r="O42" s="435"/>
      <c r="P42" s="509" t="s">
        <v>50</v>
      </c>
      <c r="Q42" s="510"/>
      <c r="R42" s="511"/>
      <c r="S42" s="255" t="str">
        <f>IF(S40="","",VLOOKUP(S40,シフト記号表!$C$6:$U$35,19,FALSE))</f>
        <v/>
      </c>
      <c r="T42" s="256" t="str">
        <f>IF(T40="","",VLOOKUP(T40,シフト記号表!$C$6:$U$35,19,FALSE))</f>
        <v/>
      </c>
      <c r="U42" s="256" t="str">
        <f>IF(U40="","",VLOOKUP(U40,シフト記号表!$C$6:$U$35,19,FALSE))</f>
        <v/>
      </c>
      <c r="V42" s="256" t="str">
        <f>IF(V40="","",VLOOKUP(V40,シフト記号表!$C$6:$U$35,19,FALSE))</f>
        <v/>
      </c>
      <c r="W42" s="256" t="str">
        <f>IF(W40="","",VLOOKUP(W40,シフト記号表!$C$6:$U$35,19,FALSE))</f>
        <v/>
      </c>
      <c r="X42" s="256" t="str">
        <f>IF(X40="","",VLOOKUP(X40,シフト記号表!$C$6:$U$35,19,FALSE))</f>
        <v/>
      </c>
      <c r="Y42" s="257" t="str">
        <f>IF(Y40="","",VLOOKUP(Y40,シフト記号表!$C$6:$U$35,19,FALSE))</f>
        <v/>
      </c>
      <c r="Z42" s="255" t="str">
        <f>IF(Z40="","",VLOOKUP(Z40,シフト記号表!$C$6:$U$35,19,FALSE))</f>
        <v/>
      </c>
      <c r="AA42" s="256" t="str">
        <f>IF(AA40="","",VLOOKUP(AA40,シフト記号表!$C$6:$U$35,19,FALSE))</f>
        <v/>
      </c>
      <c r="AB42" s="256" t="str">
        <f>IF(AB40="","",VLOOKUP(AB40,シフト記号表!$C$6:$U$35,19,FALSE))</f>
        <v/>
      </c>
      <c r="AC42" s="256" t="str">
        <f>IF(AC40="","",VLOOKUP(AC40,シフト記号表!$C$6:$U$35,19,FALSE))</f>
        <v/>
      </c>
      <c r="AD42" s="256" t="str">
        <f>IF(AD40="","",VLOOKUP(AD40,シフト記号表!$C$6:$U$35,19,FALSE))</f>
        <v/>
      </c>
      <c r="AE42" s="256" t="str">
        <f>IF(AE40="","",VLOOKUP(AE40,シフト記号表!$C$6:$U$35,19,FALSE))</f>
        <v/>
      </c>
      <c r="AF42" s="257" t="str">
        <f>IF(AF40="","",VLOOKUP(AF40,シフト記号表!$C$6:$U$35,19,FALSE))</f>
        <v/>
      </c>
      <c r="AG42" s="255" t="str">
        <f>IF(AG40="","",VLOOKUP(AG40,シフト記号表!$C$6:$U$35,19,FALSE))</f>
        <v/>
      </c>
      <c r="AH42" s="256" t="str">
        <f>IF(AH40="","",VLOOKUP(AH40,シフト記号表!$C$6:$U$35,19,FALSE))</f>
        <v/>
      </c>
      <c r="AI42" s="256" t="str">
        <f>IF(AI40="","",VLOOKUP(AI40,シフト記号表!$C$6:$U$35,19,FALSE))</f>
        <v/>
      </c>
      <c r="AJ42" s="256" t="str">
        <f>IF(AJ40="","",VLOOKUP(AJ40,シフト記号表!$C$6:$U$35,19,FALSE))</f>
        <v/>
      </c>
      <c r="AK42" s="256" t="str">
        <f>IF(AK40="","",VLOOKUP(AK40,シフト記号表!$C$6:$U$35,19,FALSE))</f>
        <v/>
      </c>
      <c r="AL42" s="256" t="str">
        <f>IF(AL40="","",VLOOKUP(AL40,シフト記号表!$C$6:$U$35,19,FALSE))</f>
        <v/>
      </c>
      <c r="AM42" s="257" t="str">
        <f>IF(AM40="","",VLOOKUP(AM40,シフト記号表!$C$6:$U$35,19,FALSE))</f>
        <v/>
      </c>
      <c r="AN42" s="255" t="str">
        <f>IF(AN40="","",VLOOKUP(AN40,シフト記号表!$C$6:$U$35,19,FALSE))</f>
        <v/>
      </c>
      <c r="AO42" s="256" t="str">
        <f>IF(AO40="","",VLOOKUP(AO40,シフト記号表!$C$6:$U$35,19,FALSE))</f>
        <v/>
      </c>
      <c r="AP42" s="256" t="str">
        <f>IF(AP40="","",VLOOKUP(AP40,シフト記号表!$C$6:$U$35,19,FALSE))</f>
        <v/>
      </c>
      <c r="AQ42" s="256" t="str">
        <f>IF(AQ40="","",VLOOKUP(AQ40,シフト記号表!$C$6:$U$35,19,FALSE))</f>
        <v/>
      </c>
      <c r="AR42" s="256" t="str">
        <f>IF(AR40="","",VLOOKUP(AR40,シフト記号表!$C$6:$U$35,19,FALSE))</f>
        <v/>
      </c>
      <c r="AS42" s="256" t="str">
        <f>IF(AS40="","",VLOOKUP(AS40,シフト記号表!$C$6:$U$35,19,FALSE))</f>
        <v/>
      </c>
      <c r="AT42" s="257" t="str">
        <f>IF(AT40="","",VLOOKUP(AT40,シフト記号表!$C$6:$U$35,19,FALSE))</f>
        <v/>
      </c>
      <c r="AU42" s="255" t="str">
        <f>IF(AU40="","",VLOOKUP(AU40,シフト記号表!$C$6:$U$35,19,FALSE))</f>
        <v/>
      </c>
      <c r="AV42" s="256" t="str">
        <f>IF(AV40="","",VLOOKUP(AV40,シフト記号表!$C$6:$U$35,19,FALSE))</f>
        <v/>
      </c>
      <c r="AW42" s="256" t="str">
        <f>IF(AW40="","",VLOOKUP(AW40,シフト記号表!$C$6:$U$35,19,FALSE))</f>
        <v/>
      </c>
      <c r="AX42" s="512">
        <f>IF($BB$3="４週",SUM(S42:AT42),IF($BB$3="暦月",SUM(S42:AW42),""))</f>
        <v>0</v>
      </c>
      <c r="AY42" s="513"/>
      <c r="AZ42" s="514">
        <f>IF($BB$3="４週",AX42/4,IF($BB$3="暦月",勤務形態一覧表!AX42/(勤務形態一覧表!$BB$8/7),""))</f>
        <v>0</v>
      </c>
      <c r="BA42" s="515"/>
      <c r="BB42" s="308"/>
      <c r="BC42" s="309"/>
      <c r="BD42" s="309"/>
      <c r="BE42" s="309"/>
      <c r="BF42" s="310"/>
    </row>
    <row r="43" spans="2:58" ht="20.25" customHeight="1" x14ac:dyDescent="0.45">
      <c r="B43" s="548">
        <f>B40+1</f>
        <v>8</v>
      </c>
      <c r="C43" s="381"/>
      <c r="D43" s="382"/>
      <c r="E43" s="383"/>
      <c r="F43" s="113"/>
      <c r="G43" s="427"/>
      <c r="H43" s="429"/>
      <c r="I43" s="413"/>
      <c r="J43" s="413"/>
      <c r="K43" s="414"/>
      <c r="L43" s="430"/>
      <c r="M43" s="431"/>
      <c r="N43" s="431"/>
      <c r="O43" s="432"/>
      <c r="P43" s="499" t="s">
        <v>49</v>
      </c>
      <c r="Q43" s="500"/>
      <c r="R43" s="501"/>
      <c r="S43" s="259"/>
      <c r="T43" s="258"/>
      <c r="U43" s="258"/>
      <c r="V43" s="258"/>
      <c r="W43" s="258"/>
      <c r="X43" s="258"/>
      <c r="Y43" s="260"/>
      <c r="Z43" s="259"/>
      <c r="AA43" s="258"/>
      <c r="AB43" s="258"/>
      <c r="AC43" s="258"/>
      <c r="AD43" s="258"/>
      <c r="AE43" s="258"/>
      <c r="AF43" s="260"/>
      <c r="AG43" s="259"/>
      <c r="AH43" s="258"/>
      <c r="AI43" s="258"/>
      <c r="AJ43" s="258"/>
      <c r="AK43" s="258"/>
      <c r="AL43" s="258"/>
      <c r="AM43" s="260"/>
      <c r="AN43" s="259"/>
      <c r="AO43" s="258"/>
      <c r="AP43" s="258"/>
      <c r="AQ43" s="258"/>
      <c r="AR43" s="258"/>
      <c r="AS43" s="258"/>
      <c r="AT43" s="260"/>
      <c r="AU43" s="259"/>
      <c r="AV43" s="258"/>
      <c r="AW43" s="258"/>
      <c r="AX43" s="609"/>
      <c r="AY43" s="610"/>
      <c r="AZ43" s="611"/>
      <c r="BA43" s="612"/>
      <c r="BB43" s="424"/>
      <c r="BC43" s="425"/>
      <c r="BD43" s="425"/>
      <c r="BE43" s="425"/>
      <c r="BF43" s="426"/>
    </row>
    <row r="44" spans="2:58" ht="20.25" customHeight="1" x14ac:dyDescent="0.45">
      <c r="B44" s="548"/>
      <c r="C44" s="384"/>
      <c r="D44" s="385"/>
      <c r="E44" s="386"/>
      <c r="F44" s="91"/>
      <c r="G44" s="408"/>
      <c r="H44" s="412"/>
      <c r="I44" s="413"/>
      <c r="J44" s="413"/>
      <c r="K44" s="414"/>
      <c r="L44" s="418"/>
      <c r="M44" s="419"/>
      <c r="N44" s="419"/>
      <c r="O44" s="420"/>
      <c r="P44" s="502" t="s">
        <v>15</v>
      </c>
      <c r="Q44" s="503"/>
      <c r="R44" s="504"/>
      <c r="S44" s="252" t="str">
        <f>IF(S43="","",VLOOKUP(S43,シフト記号表!$C$6:$K$35,9,FALSE))</f>
        <v/>
      </c>
      <c r="T44" s="253" t="str">
        <f>IF(T43="","",VLOOKUP(T43,シフト記号表!$C$6:$K$35,9,FALSE))</f>
        <v/>
      </c>
      <c r="U44" s="253" t="str">
        <f>IF(U43="","",VLOOKUP(U43,シフト記号表!$C$6:$K$35,9,FALSE))</f>
        <v/>
      </c>
      <c r="V44" s="253" t="str">
        <f>IF(V43="","",VLOOKUP(V43,シフト記号表!$C$6:$K$35,9,FALSE))</f>
        <v/>
      </c>
      <c r="W44" s="253" t="str">
        <f>IF(W43="","",VLOOKUP(W43,シフト記号表!$C$6:$K$35,9,FALSE))</f>
        <v/>
      </c>
      <c r="X44" s="253" t="str">
        <f>IF(X43="","",VLOOKUP(X43,シフト記号表!$C$6:$K$35,9,FALSE))</f>
        <v/>
      </c>
      <c r="Y44" s="254" t="str">
        <f>IF(Y43="","",VLOOKUP(Y43,シフト記号表!$C$6:$K$35,9,FALSE))</f>
        <v/>
      </c>
      <c r="Z44" s="252" t="str">
        <f>IF(Z43="","",VLOOKUP(Z43,シフト記号表!$C$6:$K$35,9,FALSE))</f>
        <v/>
      </c>
      <c r="AA44" s="253" t="str">
        <f>IF(AA43="","",VLOOKUP(AA43,シフト記号表!$C$6:$K$35,9,FALSE))</f>
        <v/>
      </c>
      <c r="AB44" s="253" t="str">
        <f>IF(AB43="","",VLOOKUP(AB43,シフト記号表!$C$6:$K$35,9,FALSE))</f>
        <v/>
      </c>
      <c r="AC44" s="253" t="str">
        <f>IF(AC43="","",VLOOKUP(AC43,シフト記号表!$C$6:$K$35,9,FALSE))</f>
        <v/>
      </c>
      <c r="AD44" s="253" t="str">
        <f>IF(AD43="","",VLOOKUP(AD43,シフト記号表!$C$6:$K$35,9,FALSE))</f>
        <v/>
      </c>
      <c r="AE44" s="253" t="str">
        <f>IF(AE43="","",VLOOKUP(AE43,シフト記号表!$C$6:$K$35,9,FALSE))</f>
        <v/>
      </c>
      <c r="AF44" s="254" t="str">
        <f>IF(AF43="","",VLOOKUP(AF43,シフト記号表!$C$6:$K$35,9,FALSE))</f>
        <v/>
      </c>
      <c r="AG44" s="252" t="str">
        <f>IF(AG43="","",VLOOKUP(AG43,シフト記号表!$C$6:$K$35,9,FALSE))</f>
        <v/>
      </c>
      <c r="AH44" s="253" t="str">
        <f>IF(AH43="","",VLOOKUP(AH43,シフト記号表!$C$6:$K$35,9,FALSE))</f>
        <v/>
      </c>
      <c r="AI44" s="253" t="str">
        <f>IF(AI43="","",VLOOKUP(AI43,シフト記号表!$C$6:$K$35,9,FALSE))</f>
        <v/>
      </c>
      <c r="AJ44" s="253" t="str">
        <f>IF(AJ43="","",VLOOKUP(AJ43,シフト記号表!$C$6:$K$35,9,FALSE))</f>
        <v/>
      </c>
      <c r="AK44" s="253" t="str">
        <f>IF(AK43="","",VLOOKUP(AK43,シフト記号表!$C$6:$K$35,9,FALSE))</f>
        <v/>
      </c>
      <c r="AL44" s="253" t="str">
        <f>IF(AL43="","",VLOOKUP(AL43,シフト記号表!$C$6:$K$35,9,FALSE))</f>
        <v/>
      </c>
      <c r="AM44" s="254" t="str">
        <f>IF(AM43="","",VLOOKUP(AM43,シフト記号表!$C$6:$K$35,9,FALSE))</f>
        <v/>
      </c>
      <c r="AN44" s="252" t="str">
        <f>IF(AN43="","",VLOOKUP(AN43,シフト記号表!$C$6:$K$35,9,FALSE))</f>
        <v/>
      </c>
      <c r="AO44" s="253" t="str">
        <f>IF(AO43="","",VLOOKUP(AO43,シフト記号表!$C$6:$K$35,9,FALSE))</f>
        <v/>
      </c>
      <c r="AP44" s="253" t="str">
        <f>IF(AP43="","",VLOOKUP(AP43,シフト記号表!$C$6:$K$35,9,FALSE))</f>
        <v/>
      </c>
      <c r="AQ44" s="253" t="str">
        <f>IF(AQ43="","",VLOOKUP(AQ43,シフト記号表!$C$6:$K$35,9,FALSE))</f>
        <v/>
      </c>
      <c r="AR44" s="253" t="str">
        <f>IF(AR43="","",VLOOKUP(AR43,シフト記号表!$C$6:$K$35,9,FALSE))</f>
        <v/>
      </c>
      <c r="AS44" s="253" t="str">
        <f>IF(AS43="","",VLOOKUP(AS43,シフト記号表!$C$6:$K$35,9,FALSE))</f>
        <v/>
      </c>
      <c r="AT44" s="254" t="str">
        <f>IF(AT43="","",VLOOKUP(AT43,シフト記号表!$C$6:$K$35,9,FALSE))</f>
        <v/>
      </c>
      <c r="AU44" s="252" t="str">
        <f>IF(AU43="","",VLOOKUP(AU43,シフト記号表!$C$6:$K$35,9,FALSE))</f>
        <v/>
      </c>
      <c r="AV44" s="253" t="str">
        <f>IF(AV43="","",VLOOKUP(AV43,シフト記号表!$C$6:$K$35,9,FALSE))</f>
        <v/>
      </c>
      <c r="AW44" s="253" t="str">
        <f>IF(AW43="","",VLOOKUP(AW43,シフト記号表!$C$6:$K$35,9,FALSE))</f>
        <v/>
      </c>
      <c r="AX44" s="505">
        <f>IF($BB$3="４週",SUM(S44:AT44),IF($BB$3="暦月",SUM(S44:AW44),""))</f>
        <v>0</v>
      </c>
      <c r="AY44" s="506"/>
      <c r="AZ44" s="507">
        <f>IF($BB$3="４週",AX44/4,IF($BB$3="暦月",勤務形態一覧表!AX44/(勤務形態一覧表!$BB$8/7),""))</f>
        <v>0</v>
      </c>
      <c r="BA44" s="508"/>
      <c r="BB44" s="305"/>
      <c r="BC44" s="306"/>
      <c r="BD44" s="306"/>
      <c r="BE44" s="306"/>
      <c r="BF44" s="307"/>
    </row>
    <row r="45" spans="2:58" ht="20.25" customHeight="1" x14ac:dyDescent="0.45">
      <c r="B45" s="548"/>
      <c r="C45" s="387"/>
      <c r="D45" s="388"/>
      <c r="E45" s="389"/>
      <c r="F45" s="91">
        <f>C43</f>
        <v>0</v>
      </c>
      <c r="G45" s="428"/>
      <c r="H45" s="412"/>
      <c r="I45" s="413"/>
      <c r="J45" s="413"/>
      <c r="K45" s="414"/>
      <c r="L45" s="433"/>
      <c r="M45" s="434"/>
      <c r="N45" s="434"/>
      <c r="O45" s="435"/>
      <c r="P45" s="509" t="s">
        <v>50</v>
      </c>
      <c r="Q45" s="510"/>
      <c r="R45" s="511"/>
      <c r="S45" s="255" t="str">
        <f>IF(S43="","",VLOOKUP(S43,シフト記号表!$C$6:$U$35,19,FALSE))</f>
        <v/>
      </c>
      <c r="T45" s="256" t="str">
        <f>IF(T43="","",VLOOKUP(T43,シフト記号表!$C$6:$U$35,19,FALSE))</f>
        <v/>
      </c>
      <c r="U45" s="256" t="str">
        <f>IF(U43="","",VLOOKUP(U43,シフト記号表!$C$6:$U$35,19,FALSE))</f>
        <v/>
      </c>
      <c r="V45" s="256" t="str">
        <f>IF(V43="","",VLOOKUP(V43,シフト記号表!$C$6:$U$35,19,FALSE))</f>
        <v/>
      </c>
      <c r="W45" s="256" t="str">
        <f>IF(W43="","",VLOOKUP(W43,シフト記号表!$C$6:$U$35,19,FALSE))</f>
        <v/>
      </c>
      <c r="X45" s="256" t="str">
        <f>IF(X43="","",VLOOKUP(X43,シフト記号表!$C$6:$U$35,19,FALSE))</f>
        <v/>
      </c>
      <c r="Y45" s="257" t="str">
        <f>IF(Y43="","",VLOOKUP(Y43,シフト記号表!$C$6:$U$35,19,FALSE))</f>
        <v/>
      </c>
      <c r="Z45" s="255" t="str">
        <f>IF(Z43="","",VLOOKUP(Z43,シフト記号表!$C$6:$U$35,19,FALSE))</f>
        <v/>
      </c>
      <c r="AA45" s="256" t="str">
        <f>IF(AA43="","",VLOOKUP(AA43,シフト記号表!$C$6:$U$35,19,FALSE))</f>
        <v/>
      </c>
      <c r="AB45" s="256" t="str">
        <f>IF(AB43="","",VLOOKUP(AB43,シフト記号表!$C$6:$U$35,19,FALSE))</f>
        <v/>
      </c>
      <c r="AC45" s="256" t="str">
        <f>IF(AC43="","",VLOOKUP(AC43,シフト記号表!$C$6:$U$35,19,FALSE))</f>
        <v/>
      </c>
      <c r="AD45" s="256" t="str">
        <f>IF(AD43="","",VLOOKUP(AD43,シフト記号表!$C$6:$U$35,19,FALSE))</f>
        <v/>
      </c>
      <c r="AE45" s="256" t="str">
        <f>IF(AE43="","",VLOOKUP(AE43,シフト記号表!$C$6:$U$35,19,FALSE))</f>
        <v/>
      </c>
      <c r="AF45" s="257" t="str">
        <f>IF(AF43="","",VLOOKUP(AF43,シフト記号表!$C$6:$U$35,19,FALSE))</f>
        <v/>
      </c>
      <c r="AG45" s="255" t="str">
        <f>IF(AG43="","",VLOOKUP(AG43,シフト記号表!$C$6:$U$35,19,FALSE))</f>
        <v/>
      </c>
      <c r="AH45" s="256" t="str">
        <f>IF(AH43="","",VLOOKUP(AH43,シフト記号表!$C$6:$U$35,19,FALSE))</f>
        <v/>
      </c>
      <c r="AI45" s="256" t="str">
        <f>IF(AI43="","",VLOOKUP(AI43,シフト記号表!$C$6:$U$35,19,FALSE))</f>
        <v/>
      </c>
      <c r="AJ45" s="256" t="str">
        <f>IF(AJ43="","",VLOOKUP(AJ43,シフト記号表!$C$6:$U$35,19,FALSE))</f>
        <v/>
      </c>
      <c r="AK45" s="256" t="str">
        <f>IF(AK43="","",VLOOKUP(AK43,シフト記号表!$C$6:$U$35,19,FALSE))</f>
        <v/>
      </c>
      <c r="AL45" s="256" t="str">
        <f>IF(AL43="","",VLOOKUP(AL43,シフト記号表!$C$6:$U$35,19,FALSE))</f>
        <v/>
      </c>
      <c r="AM45" s="257" t="str">
        <f>IF(AM43="","",VLOOKUP(AM43,シフト記号表!$C$6:$U$35,19,FALSE))</f>
        <v/>
      </c>
      <c r="AN45" s="255" t="str">
        <f>IF(AN43="","",VLOOKUP(AN43,シフト記号表!$C$6:$U$35,19,FALSE))</f>
        <v/>
      </c>
      <c r="AO45" s="256" t="str">
        <f>IF(AO43="","",VLOOKUP(AO43,シフト記号表!$C$6:$U$35,19,FALSE))</f>
        <v/>
      </c>
      <c r="AP45" s="256" t="str">
        <f>IF(AP43="","",VLOOKUP(AP43,シフト記号表!$C$6:$U$35,19,FALSE))</f>
        <v/>
      </c>
      <c r="AQ45" s="256" t="str">
        <f>IF(AQ43="","",VLOOKUP(AQ43,シフト記号表!$C$6:$U$35,19,FALSE))</f>
        <v/>
      </c>
      <c r="AR45" s="256" t="str">
        <f>IF(AR43="","",VLOOKUP(AR43,シフト記号表!$C$6:$U$35,19,FALSE))</f>
        <v/>
      </c>
      <c r="AS45" s="256" t="str">
        <f>IF(AS43="","",VLOOKUP(AS43,シフト記号表!$C$6:$U$35,19,FALSE))</f>
        <v/>
      </c>
      <c r="AT45" s="257" t="str">
        <f>IF(AT43="","",VLOOKUP(AT43,シフト記号表!$C$6:$U$35,19,FALSE))</f>
        <v/>
      </c>
      <c r="AU45" s="255" t="str">
        <f>IF(AU43="","",VLOOKUP(AU43,シフト記号表!$C$6:$U$35,19,FALSE))</f>
        <v/>
      </c>
      <c r="AV45" s="256" t="str">
        <f>IF(AV43="","",VLOOKUP(AV43,シフト記号表!$C$6:$U$35,19,FALSE))</f>
        <v/>
      </c>
      <c r="AW45" s="256" t="str">
        <f>IF(AW43="","",VLOOKUP(AW43,シフト記号表!$C$6:$U$35,19,FALSE))</f>
        <v/>
      </c>
      <c r="AX45" s="512">
        <f>IF($BB$3="４週",SUM(S45:AT45),IF($BB$3="暦月",SUM(S45:AW45),""))</f>
        <v>0</v>
      </c>
      <c r="AY45" s="513"/>
      <c r="AZ45" s="514">
        <f>IF($BB$3="４週",AX45/4,IF($BB$3="暦月",勤務形態一覧表!AX45/(勤務形態一覧表!$BB$8/7),""))</f>
        <v>0</v>
      </c>
      <c r="BA45" s="515"/>
      <c r="BB45" s="308"/>
      <c r="BC45" s="309"/>
      <c r="BD45" s="309"/>
      <c r="BE45" s="309"/>
      <c r="BF45" s="310"/>
    </row>
    <row r="46" spans="2:58" ht="20.25" customHeight="1" x14ac:dyDescent="0.45">
      <c r="B46" s="548">
        <f>B43+1</f>
        <v>9</v>
      </c>
      <c r="C46" s="381"/>
      <c r="D46" s="382"/>
      <c r="E46" s="383"/>
      <c r="F46" s="113"/>
      <c r="G46" s="427"/>
      <c r="H46" s="429"/>
      <c r="I46" s="413"/>
      <c r="J46" s="413"/>
      <c r="K46" s="414"/>
      <c r="L46" s="430"/>
      <c r="M46" s="431"/>
      <c r="N46" s="431"/>
      <c r="O46" s="432"/>
      <c r="P46" s="499" t="s">
        <v>49</v>
      </c>
      <c r="Q46" s="500"/>
      <c r="R46" s="501"/>
      <c r="S46" s="259"/>
      <c r="T46" s="258"/>
      <c r="U46" s="258"/>
      <c r="V46" s="258"/>
      <c r="W46" s="258"/>
      <c r="X46" s="258"/>
      <c r="Y46" s="260"/>
      <c r="Z46" s="259"/>
      <c r="AA46" s="258"/>
      <c r="AB46" s="258"/>
      <c r="AC46" s="258"/>
      <c r="AD46" s="258"/>
      <c r="AE46" s="258"/>
      <c r="AF46" s="260"/>
      <c r="AG46" s="259"/>
      <c r="AH46" s="258"/>
      <c r="AI46" s="258"/>
      <c r="AJ46" s="258"/>
      <c r="AK46" s="258"/>
      <c r="AL46" s="258"/>
      <c r="AM46" s="260"/>
      <c r="AN46" s="259"/>
      <c r="AO46" s="258"/>
      <c r="AP46" s="258"/>
      <c r="AQ46" s="258"/>
      <c r="AR46" s="258"/>
      <c r="AS46" s="258"/>
      <c r="AT46" s="260"/>
      <c r="AU46" s="259"/>
      <c r="AV46" s="258"/>
      <c r="AW46" s="258"/>
      <c r="AX46" s="609"/>
      <c r="AY46" s="610"/>
      <c r="AZ46" s="611"/>
      <c r="BA46" s="612"/>
      <c r="BB46" s="424"/>
      <c r="BC46" s="425"/>
      <c r="BD46" s="425"/>
      <c r="BE46" s="425"/>
      <c r="BF46" s="426"/>
    </row>
    <row r="47" spans="2:58" ht="20.25" customHeight="1" x14ac:dyDescent="0.45">
      <c r="B47" s="548"/>
      <c r="C47" s="384"/>
      <c r="D47" s="385"/>
      <c r="E47" s="386"/>
      <c r="F47" s="91"/>
      <c r="G47" s="408"/>
      <c r="H47" s="412"/>
      <c r="I47" s="413"/>
      <c r="J47" s="413"/>
      <c r="K47" s="414"/>
      <c r="L47" s="418"/>
      <c r="M47" s="419"/>
      <c r="N47" s="419"/>
      <c r="O47" s="420"/>
      <c r="P47" s="502" t="s">
        <v>15</v>
      </c>
      <c r="Q47" s="503"/>
      <c r="R47" s="504"/>
      <c r="S47" s="252" t="str">
        <f>IF(S46="","",VLOOKUP(S46,シフト記号表!$C$6:$K$35,9,FALSE))</f>
        <v/>
      </c>
      <c r="T47" s="253" t="str">
        <f>IF(T46="","",VLOOKUP(T46,シフト記号表!$C$6:$K$35,9,FALSE))</f>
        <v/>
      </c>
      <c r="U47" s="253" t="str">
        <f>IF(U46="","",VLOOKUP(U46,シフト記号表!$C$6:$K$35,9,FALSE))</f>
        <v/>
      </c>
      <c r="V47" s="253" t="str">
        <f>IF(V46="","",VLOOKUP(V46,シフト記号表!$C$6:$K$35,9,FALSE))</f>
        <v/>
      </c>
      <c r="W47" s="253" t="str">
        <f>IF(W46="","",VLOOKUP(W46,シフト記号表!$C$6:$K$35,9,FALSE))</f>
        <v/>
      </c>
      <c r="X47" s="253" t="str">
        <f>IF(X46="","",VLOOKUP(X46,シフト記号表!$C$6:$K$35,9,FALSE))</f>
        <v/>
      </c>
      <c r="Y47" s="254" t="str">
        <f>IF(Y46="","",VLOOKUP(Y46,シフト記号表!$C$6:$K$35,9,FALSE))</f>
        <v/>
      </c>
      <c r="Z47" s="252" t="str">
        <f>IF(Z46="","",VLOOKUP(Z46,シフト記号表!$C$6:$K$35,9,FALSE))</f>
        <v/>
      </c>
      <c r="AA47" s="253" t="str">
        <f>IF(AA46="","",VLOOKUP(AA46,シフト記号表!$C$6:$K$35,9,FALSE))</f>
        <v/>
      </c>
      <c r="AB47" s="253" t="str">
        <f>IF(AB46="","",VLOOKUP(AB46,シフト記号表!$C$6:$K$35,9,FALSE))</f>
        <v/>
      </c>
      <c r="AC47" s="253" t="str">
        <f>IF(AC46="","",VLOOKUP(AC46,シフト記号表!$C$6:$K$35,9,FALSE))</f>
        <v/>
      </c>
      <c r="AD47" s="253" t="str">
        <f>IF(AD46="","",VLOOKUP(AD46,シフト記号表!$C$6:$K$35,9,FALSE))</f>
        <v/>
      </c>
      <c r="AE47" s="253" t="str">
        <f>IF(AE46="","",VLOOKUP(AE46,シフト記号表!$C$6:$K$35,9,FALSE))</f>
        <v/>
      </c>
      <c r="AF47" s="254" t="str">
        <f>IF(AF46="","",VLOOKUP(AF46,シフト記号表!$C$6:$K$35,9,FALSE))</f>
        <v/>
      </c>
      <c r="AG47" s="252" t="str">
        <f>IF(AG46="","",VLOOKUP(AG46,シフト記号表!$C$6:$K$35,9,FALSE))</f>
        <v/>
      </c>
      <c r="AH47" s="253" t="str">
        <f>IF(AH46="","",VLOOKUP(AH46,シフト記号表!$C$6:$K$35,9,FALSE))</f>
        <v/>
      </c>
      <c r="AI47" s="253" t="str">
        <f>IF(AI46="","",VLOOKUP(AI46,シフト記号表!$C$6:$K$35,9,FALSE))</f>
        <v/>
      </c>
      <c r="AJ47" s="253" t="str">
        <f>IF(AJ46="","",VLOOKUP(AJ46,シフト記号表!$C$6:$K$35,9,FALSE))</f>
        <v/>
      </c>
      <c r="AK47" s="253" t="str">
        <f>IF(AK46="","",VLOOKUP(AK46,シフト記号表!$C$6:$K$35,9,FALSE))</f>
        <v/>
      </c>
      <c r="AL47" s="253" t="str">
        <f>IF(AL46="","",VLOOKUP(AL46,シフト記号表!$C$6:$K$35,9,FALSE))</f>
        <v/>
      </c>
      <c r="AM47" s="254" t="str">
        <f>IF(AM46="","",VLOOKUP(AM46,シフト記号表!$C$6:$K$35,9,FALSE))</f>
        <v/>
      </c>
      <c r="AN47" s="252" t="str">
        <f>IF(AN46="","",VLOOKUP(AN46,シフト記号表!$C$6:$K$35,9,FALSE))</f>
        <v/>
      </c>
      <c r="AO47" s="253" t="str">
        <f>IF(AO46="","",VLOOKUP(AO46,シフト記号表!$C$6:$K$35,9,FALSE))</f>
        <v/>
      </c>
      <c r="AP47" s="253" t="str">
        <f>IF(AP46="","",VLOOKUP(AP46,シフト記号表!$C$6:$K$35,9,FALSE))</f>
        <v/>
      </c>
      <c r="AQ47" s="253" t="str">
        <f>IF(AQ46="","",VLOOKUP(AQ46,シフト記号表!$C$6:$K$35,9,FALSE))</f>
        <v/>
      </c>
      <c r="AR47" s="253" t="str">
        <f>IF(AR46="","",VLOOKUP(AR46,シフト記号表!$C$6:$K$35,9,FALSE))</f>
        <v/>
      </c>
      <c r="AS47" s="253" t="str">
        <f>IF(AS46="","",VLOOKUP(AS46,シフト記号表!$C$6:$K$35,9,FALSE))</f>
        <v/>
      </c>
      <c r="AT47" s="254" t="str">
        <f>IF(AT46="","",VLOOKUP(AT46,シフト記号表!$C$6:$K$35,9,FALSE))</f>
        <v/>
      </c>
      <c r="AU47" s="252" t="str">
        <f>IF(AU46="","",VLOOKUP(AU46,シフト記号表!$C$6:$K$35,9,FALSE))</f>
        <v/>
      </c>
      <c r="AV47" s="253" t="str">
        <f>IF(AV46="","",VLOOKUP(AV46,シフト記号表!$C$6:$K$35,9,FALSE))</f>
        <v/>
      </c>
      <c r="AW47" s="253" t="str">
        <f>IF(AW46="","",VLOOKUP(AW46,シフト記号表!$C$6:$K$35,9,FALSE))</f>
        <v/>
      </c>
      <c r="AX47" s="505">
        <f>IF($BB$3="４週",SUM(S47:AT47),IF($BB$3="暦月",SUM(S47:AW47),""))</f>
        <v>0</v>
      </c>
      <c r="AY47" s="506"/>
      <c r="AZ47" s="507">
        <f>IF($BB$3="４週",AX47/4,IF($BB$3="暦月",勤務形態一覧表!AX47/(勤務形態一覧表!$BB$8/7),""))</f>
        <v>0</v>
      </c>
      <c r="BA47" s="508"/>
      <c r="BB47" s="305"/>
      <c r="BC47" s="306"/>
      <c r="BD47" s="306"/>
      <c r="BE47" s="306"/>
      <c r="BF47" s="307"/>
    </row>
    <row r="48" spans="2:58" ht="20.25" customHeight="1" x14ac:dyDescent="0.45">
      <c r="B48" s="548"/>
      <c r="C48" s="387"/>
      <c r="D48" s="388"/>
      <c r="E48" s="389"/>
      <c r="F48" s="91">
        <f>C46</f>
        <v>0</v>
      </c>
      <c r="G48" s="428"/>
      <c r="H48" s="412"/>
      <c r="I48" s="413"/>
      <c r="J48" s="413"/>
      <c r="K48" s="414"/>
      <c r="L48" s="433"/>
      <c r="M48" s="434"/>
      <c r="N48" s="434"/>
      <c r="O48" s="435"/>
      <c r="P48" s="509" t="s">
        <v>50</v>
      </c>
      <c r="Q48" s="510"/>
      <c r="R48" s="511"/>
      <c r="S48" s="255" t="str">
        <f>IF(S46="","",VLOOKUP(S46,シフト記号表!$C$6:$U$35,19,FALSE))</f>
        <v/>
      </c>
      <c r="T48" s="256" t="str">
        <f>IF(T46="","",VLOOKUP(T46,シフト記号表!$C$6:$U$35,19,FALSE))</f>
        <v/>
      </c>
      <c r="U48" s="256" t="str">
        <f>IF(U46="","",VLOOKUP(U46,シフト記号表!$C$6:$U$35,19,FALSE))</f>
        <v/>
      </c>
      <c r="V48" s="256" t="str">
        <f>IF(V46="","",VLOOKUP(V46,シフト記号表!$C$6:$U$35,19,FALSE))</f>
        <v/>
      </c>
      <c r="W48" s="256" t="str">
        <f>IF(W46="","",VLOOKUP(W46,シフト記号表!$C$6:$U$35,19,FALSE))</f>
        <v/>
      </c>
      <c r="X48" s="256" t="str">
        <f>IF(X46="","",VLOOKUP(X46,シフト記号表!$C$6:$U$35,19,FALSE))</f>
        <v/>
      </c>
      <c r="Y48" s="257" t="str">
        <f>IF(Y46="","",VLOOKUP(Y46,シフト記号表!$C$6:$U$35,19,FALSE))</f>
        <v/>
      </c>
      <c r="Z48" s="255" t="str">
        <f>IF(Z46="","",VLOOKUP(Z46,シフト記号表!$C$6:$U$35,19,FALSE))</f>
        <v/>
      </c>
      <c r="AA48" s="256" t="str">
        <f>IF(AA46="","",VLOOKUP(AA46,シフト記号表!$C$6:$U$35,19,FALSE))</f>
        <v/>
      </c>
      <c r="AB48" s="256" t="str">
        <f>IF(AB46="","",VLOOKUP(AB46,シフト記号表!$C$6:$U$35,19,FALSE))</f>
        <v/>
      </c>
      <c r="AC48" s="256" t="str">
        <f>IF(AC46="","",VLOOKUP(AC46,シフト記号表!$C$6:$U$35,19,FALSE))</f>
        <v/>
      </c>
      <c r="AD48" s="256" t="str">
        <f>IF(AD46="","",VLOOKUP(AD46,シフト記号表!$C$6:$U$35,19,FALSE))</f>
        <v/>
      </c>
      <c r="AE48" s="256" t="str">
        <f>IF(AE46="","",VLOOKUP(AE46,シフト記号表!$C$6:$U$35,19,FALSE))</f>
        <v/>
      </c>
      <c r="AF48" s="257" t="str">
        <f>IF(AF46="","",VLOOKUP(AF46,シフト記号表!$C$6:$U$35,19,FALSE))</f>
        <v/>
      </c>
      <c r="AG48" s="255" t="str">
        <f>IF(AG46="","",VLOOKUP(AG46,シフト記号表!$C$6:$U$35,19,FALSE))</f>
        <v/>
      </c>
      <c r="AH48" s="256" t="str">
        <f>IF(AH46="","",VLOOKUP(AH46,シフト記号表!$C$6:$U$35,19,FALSE))</f>
        <v/>
      </c>
      <c r="AI48" s="256" t="str">
        <f>IF(AI46="","",VLOOKUP(AI46,シフト記号表!$C$6:$U$35,19,FALSE))</f>
        <v/>
      </c>
      <c r="AJ48" s="256" t="str">
        <f>IF(AJ46="","",VLOOKUP(AJ46,シフト記号表!$C$6:$U$35,19,FALSE))</f>
        <v/>
      </c>
      <c r="AK48" s="256" t="str">
        <f>IF(AK46="","",VLOOKUP(AK46,シフト記号表!$C$6:$U$35,19,FALSE))</f>
        <v/>
      </c>
      <c r="AL48" s="256" t="str">
        <f>IF(AL46="","",VLOOKUP(AL46,シフト記号表!$C$6:$U$35,19,FALSE))</f>
        <v/>
      </c>
      <c r="AM48" s="257" t="str">
        <f>IF(AM46="","",VLOOKUP(AM46,シフト記号表!$C$6:$U$35,19,FALSE))</f>
        <v/>
      </c>
      <c r="AN48" s="255" t="str">
        <f>IF(AN46="","",VLOOKUP(AN46,シフト記号表!$C$6:$U$35,19,FALSE))</f>
        <v/>
      </c>
      <c r="AO48" s="256" t="str">
        <f>IF(AO46="","",VLOOKUP(AO46,シフト記号表!$C$6:$U$35,19,FALSE))</f>
        <v/>
      </c>
      <c r="AP48" s="256" t="str">
        <f>IF(AP46="","",VLOOKUP(AP46,シフト記号表!$C$6:$U$35,19,FALSE))</f>
        <v/>
      </c>
      <c r="AQ48" s="256" t="str">
        <f>IF(AQ46="","",VLOOKUP(AQ46,シフト記号表!$C$6:$U$35,19,FALSE))</f>
        <v/>
      </c>
      <c r="AR48" s="256" t="str">
        <f>IF(AR46="","",VLOOKUP(AR46,シフト記号表!$C$6:$U$35,19,FALSE))</f>
        <v/>
      </c>
      <c r="AS48" s="256" t="str">
        <f>IF(AS46="","",VLOOKUP(AS46,シフト記号表!$C$6:$U$35,19,FALSE))</f>
        <v/>
      </c>
      <c r="AT48" s="257" t="str">
        <f>IF(AT46="","",VLOOKUP(AT46,シフト記号表!$C$6:$U$35,19,FALSE))</f>
        <v/>
      </c>
      <c r="AU48" s="255" t="str">
        <f>IF(AU46="","",VLOOKUP(AU46,シフト記号表!$C$6:$U$35,19,FALSE))</f>
        <v/>
      </c>
      <c r="AV48" s="256" t="str">
        <f>IF(AV46="","",VLOOKUP(AV46,シフト記号表!$C$6:$U$35,19,FALSE))</f>
        <v/>
      </c>
      <c r="AW48" s="256" t="str">
        <f>IF(AW46="","",VLOOKUP(AW46,シフト記号表!$C$6:$U$35,19,FALSE))</f>
        <v/>
      </c>
      <c r="AX48" s="512">
        <f>IF($BB$3="４週",SUM(S48:AT48),IF($BB$3="暦月",SUM(S48:AW48),""))</f>
        <v>0</v>
      </c>
      <c r="AY48" s="513"/>
      <c r="AZ48" s="514">
        <f>IF($BB$3="４週",AX48/4,IF($BB$3="暦月",勤務形態一覧表!AX48/(勤務形態一覧表!$BB$8/7),""))</f>
        <v>0</v>
      </c>
      <c r="BA48" s="515"/>
      <c r="BB48" s="308"/>
      <c r="BC48" s="309"/>
      <c r="BD48" s="309"/>
      <c r="BE48" s="309"/>
      <c r="BF48" s="310"/>
    </row>
    <row r="49" spans="2:58" ht="20.25" customHeight="1" x14ac:dyDescent="0.45">
      <c r="B49" s="548">
        <f>B46+1</f>
        <v>10</v>
      </c>
      <c r="C49" s="381"/>
      <c r="D49" s="382"/>
      <c r="E49" s="383"/>
      <c r="F49" s="113"/>
      <c r="G49" s="427"/>
      <c r="H49" s="429"/>
      <c r="I49" s="413"/>
      <c r="J49" s="413"/>
      <c r="K49" s="414"/>
      <c r="L49" s="430"/>
      <c r="M49" s="431"/>
      <c r="N49" s="431"/>
      <c r="O49" s="432"/>
      <c r="P49" s="499" t="s">
        <v>49</v>
      </c>
      <c r="Q49" s="500"/>
      <c r="R49" s="501"/>
      <c r="S49" s="259"/>
      <c r="T49" s="258"/>
      <c r="U49" s="258"/>
      <c r="V49" s="258"/>
      <c r="W49" s="258"/>
      <c r="X49" s="258"/>
      <c r="Y49" s="260"/>
      <c r="Z49" s="259"/>
      <c r="AA49" s="258"/>
      <c r="AB49" s="258"/>
      <c r="AC49" s="258"/>
      <c r="AD49" s="258"/>
      <c r="AE49" s="258"/>
      <c r="AF49" s="260"/>
      <c r="AG49" s="259"/>
      <c r="AH49" s="258"/>
      <c r="AI49" s="258"/>
      <c r="AJ49" s="258"/>
      <c r="AK49" s="258"/>
      <c r="AL49" s="258"/>
      <c r="AM49" s="260"/>
      <c r="AN49" s="259"/>
      <c r="AO49" s="258"/>
      <c r="AP49" s="258"/>
      <c r="AQ49" s="258"/>
      <c r="AR49" s="258"/>
      <c r="AS49" s="258"/>
      <c r="AT49" s="260"/>
      <c r="AU49" s="259"/>
      <c r="AV49" s="258"/>
      <c r="AW49" s="258"/>
      <c r="AX49" s="609"/>
      <c r="AY49" s="610"/>
      <c r="AZ49" s="611"/>
      <c r="BA49" s="612"/>
      <c r="BB49" s="424"/>
      <c r="BC49" s="425"/>
      <c r="BD49" s="425"/>
      <c r="BE49" s="425"/>
      <c r="BF49" s="426"/>
    </row>
    <row r="50" spans="2:58" ht="20.25" customHeight="1" x14ac:dyDescent="0.45">
      <c r="B50" s="548"/>
      <c r="C50" s="384"/>
      <c r="D50" s="385"/>
      <c r="E50" s="386"/>
      <c r="F50" s="91"/>
      <c r="G50" s="408"/>
      <c r="H50" s="412"/>
      <c r="I50" s="413"/>
      <c r="J50" s="413"/>
      <c r="K50" s="414"/>
      <c r="L50" s="418"/>
      <c r="M50" s="419"/>
      <c r="N50" s="419"/>
      <c r="O50" s="420"/>
      <c r="P50" s="502" t="s">
        <v>15</v>
      </c>
      <c r="Q50" s="503"/>
      <c r="R50" s="504"/>
      <c r="S50" s="252" t="str">
        <f>IF(S49="","",VLOOKUP(S49,シフト記号表!$C$6:$K$35,9,FALSE))</f>
        <v/>
      </c>
      <c r="T50" s="253" t="str">
        <f>IF(T49="","",VLOOKUP(T49,シフト記号表!$C$6:$K$35,9,FALSE))</f>
        <v/>
      </c>
      <c r="U50" s="253" t="str">
        <f>IF(U49="","",VLOOKUP(U49,シフト記号表!$C$6:$K$35,9,FALSE))</f>
        <v/>
      </c>
      <c r="V50" s="253" t="str">
        <f>IF(V49="","",VLOOKUP(V49,シフト記号表!$C$6:$K$35,9,FALSE))</f>
        <v/>
      </c>
      <c r="W50" s="253" t="str">
        <f>IF(W49="","",VLOOKUP(W49,シフト記号表!$C$6:$K$35,9,FALSE))</f>
        <v/>
      </c>
      <c r="X50" s="253" t="str">
        <f>IF(X49="","",VLOOKUP(X49,シフト記号表!$C$6:$K$35,9,FALSE))</f>
        <v/>
      </c>
      <c r="Y50" s="254" t="str">
        <f>IF(Y49="","",VLOOKUP(Y49,シフト記号表!$C$6:$K$35,9,FALSE))</f>
        <v/>
      </c>
      <c r="Z50" s="252" t="str">
        <f>IF(Z49="","",VLOOKUP(Z49,シフト記号表!$C$6:$K$35,9,FALSE))</f>
        <v/>
      </c>
      <c r="AA50" s="253" t="str">
        <f>IF(AA49="","",VLOOKUP(AA49,シフト記号表!$C$6:$K$35,9,FALSE))</f>
        <v/>
      </c>
      <c r="AB50" s="253" t="str">
        <f>IF(AB49="","",VLOOKUP(AB49,シフト記号表!$C$6:$K$35,9,FALSE))</f>
        <v/>
      </c>
      <c r="AC50" s="253" t="str">
        <f>IF(AC49="","",VLOOKUP(AC49,シフト記号表!$C$6:$K$35,9,FALSE))</f>
        <v/>
      </c>
      <c r="AD50" s="253" t="str">
        <f>IF(AD49="","",VLOOKUP(AD49,シフト記号表!$C$6:$K$35,9,FALSE))</f>
        <v/>
      </c>
      <c r="AE50" s="253" t="str">
        <f>IF(AE49="","",VLOOKUP(AE49,シフト記号表!$C$6:$K$35,9,FALSE))</f>
        <v/>
      </c>
      <c r="AF50" s="254" t="str">
        <f>IF(AF49="","",VLOOKUP(AF49,シフト記号表!$C$6:$K$35,9,FALSE))</f>
        <v/>
      </c>
      <c r="AG50" s="252" t="str">
        <f>IF(AG49="","",VLOOKUP(AG49,シフト記号表!$C$6:$K$35,9,FALSE))</f>
        <v/>
      </c>
      <c r="AH50" s="253" t="str">
        <f>IF(AH49="","",VLOOKUP(AH49,シフト記号表!$C$6:$K$35,9,FALSE))</f>
        <v/>
      </c>
      <c r="AI50" s="253" t="str">
        <f>IF(AI49="","",VLOOKUP(AI49,シフト記号表!$C$6:$K$35,9,FALSE))</f>
        <v/>
      </c>
      <c r="AJ50" s="253" t="str">
        <f>IF(AJ49="","",VLOOKUP(AJ49,シフト記号表!$C$6:$K$35,9,FALSE))</f>
        <v/>
      </c>
      <c r="AK50" s="253" t="str">
        <f>IF(AK49="","",VLOOKUP(AK49,シフト記号表!$C$6:$K$35,9,FALSE))</f>
        <v/>
      </c>
      <c r="AL50" s="253" t="str">
        <f>IF(AL49="","",VLOOKUP(AL49,シフト記号表!$C$6:$K$35,9,FALSE))</f>
        <v/>
      </c>
      <c r="AM50" s="254" t="str">
        <f>IF(AM49="","",VLOOKUP(AM49,シフト記号表!$C$6:$K$35,9,FALSE))</f>
        <v/>
      </c>
      <c r="AN50" s="252" t="str">
        <f>IF(AN49="","",VLOOKUP(AN49,シフト記号表!$C$6:$K$35,9,FALSE))</f>
        <v/>
      </c>
      <c r="AO50" s="253" t="str">
        <f>IF(AO49="","",VLOOKUP(AO49,シフト記号表!$C$6:$K$35,9,FALSE))</f>
        <v/>
      </c>
      <c r="AP50" s="253" t="str">
        <f>IF(AP49="","",VLOOKUP(AP49,シフト記号表!$C$6:$K$35,9,FALSE))</f>
        <v/>
      </c>
      <c r="AQ50" s="253" t="str">
        <f>IF(AQ49="","",VLOOKUP(AQ49,シフト記号表!$C$6:$K$35,9,FALSE))</f>
        <v/>
      </c>
      <c r="AR50" s="253" t="str">
        <f>IF(AR49="","",VLOOKUP(AR49,シフト記号表!$C$6:$K$35,9,FALSE))</f>
        <v/>
      </c>
      <c r="AS50" s="253" t="str">
        <f>IF(AS49="","",VLOOKUP(AS49,シフト記号表!$C$6:$K$35,9,FALSE))</f>
        <v/>
      </c>
      <c r="AT50" s="254" t="str">
        <f>IF(AT49="","",VLOOKUP(AT49,シフト記号表!$C$6:$K$35,9,FALSE))</f>
        <v/>
      </c>
      <c r="AU50" s="252" t="str">
        <f>IF(AU49="","",VLOOKUP(AU49,シフト記号表!$C$6:$K$35,9,FALSE))</f>
        <v/>
      </c>
      <c r="AV50" s="253" t="str">
        <f>IF(AV49="","",VLOOKUP(AV49,シフト記号表!$C$6:$K$35,9,FALSE))</f>
        <v/>
      </c>
      <c r="AW50" s="253" t="str">
        <f>IF(AW49="","",VLOOKUP(AW49,シフト記号表!$C$6:$K$35,9,FALSE))</f>
        <v/>
      </c>
      <c r="AX50" s="505">
        <f>IF($BB$3="４週",SUM(S50:AT50),IF($BB$3="暦月",SUM(S50:AW50),""))</f>
        <v>0</v>
      </c>
      <c r="AY50" s="506"/>
      <c r="AZ50" s="507">
        <f>IF($BB$3="４週",AX50/4,IF($BB$3="暦月",勤務形態一覧表!AX50/(勤務形態一覧表!$BB$8/7),""))</f>
        <v>0</v>
      </c>
      <c r="BA50" s="508"/>
      <c r="BB50" s="305"/>
      <c r="BC50" s="306"/>
      <c r="BD50" s="306"/>
      <c r="BE50" s="306"/>
      <c r="BF50" s="307"/>
    </row>
    <row r="51" spans="2:58" ht="20.25" customHeight="1" x14ac:dyDescent="0.45">
      <c r="B51" s="548"/>
      <c r="C51" s="387"/>
      <c r="D51" s="388"/>
      <c r="E51" s="389"/>
      <c r="F51" s="91">
        <f>C49</f>
        <v>0</v>
      </c>
      <c r="G51" s="428"/>
      <c r="H51" s="412"/>
      <c r="I51" s="413"/>
      <c r="J51" s="413"/>
      <c r="K51" s="414"/>
      <c r="L51" s="433"/>
      <c r="M51" s="434"/>
      <c r="N51" s="434"/>
      <c r="O51" s="435"/>
      <c r="P51" s="509" t="s">
        <v>50</v>
      </c>
      <c r="Q51" s="510"/>
      <c r="R51" s="511"/>
      <c r="S51" s="255" t="str">
        <f>IF(S49="","",VLOOKUP(S49,シフト記号表!$C$6:$U$35,19,FALSE))</f>
        <v/>
      </c>
      <c r="T51" s="256" t="str">
        <f>IF(T49="","",VLOOKUP(T49,シフト記号表!$C$6:$U$35,19,FALSE))</f>
        <v/>
      </c>
      <c r="U51" s="256" t="str">
        <f>IF(U49="","",VLOOKUP(U49,シフト記号表!$C$6:$U$35,19,FALSE))</f>
        <v/>
      </c>
      <c r="V51" s="256" t="str">
        <f>IF(V49="","",VLOOKUP(V49,シフト記号表!$C$6:$U$35,19,FALSE))</f>
        <v/>
      </c>
      <c r="W51" s="256" t="str">
        <f>IF(W49="","",VLOOKUP(W49,シフト記号表!$C$6:$U$35,19,FALSE))</f>
        <v/>
      </c>
      <c r="X51" s="256" t="str">
        <f>IF(X49="","",VLOOKUP(X49,シフト記号表!$C$6:$U$35,19,FALSE))</f>
        <v/>
      </c>
      <c r="Y51" s="257" t="str">
        <f>IF(Y49="","",VLOOKUP(Y49,シフト記号表!$C$6:$U$35,19,FALSE))</f>
        <v/>
      </c>
      <c r="Z51" s="255" t="str">
        <f>IF(Z49="","",VLOOKUP(Z49,シフト記号表!$C$6:$U$35,19,FALSE))</f>
        <v/>
      </c>
      <c r="AA51" s="256" t="str">
        <f>IF(AA49="","",VLOOKUP(AA49,シフト記号表!$C$6:$U$35,19,FALSE))</f>
        <v/>
      </c>
      <c r="AB51" s="256" t="str">
        <f>IF(AB49="","",VLOOKUP(AB49,シフト記号表!$C$6:$U$35,19,FALSE))</f>
        <v/>
      </c>
      <c r="AC51" s="256" t="str">
        <f>IF(AC49="","",VLOOKUP(AC49,シフト記号表!$C$6:$U$35,19,FALSE))</f>
        <v/>
      </c>
      <c r="AD51" s="256" t="str">
        <f>IF(AD49="","",VLOOKUP(AD49,シフト記号表!$C$6:$U$35,19,FALSE))</f>
        <v/>
      </c>
      <c r="AE51" s="256" t="str">
        <f>IF(AE49="","",VLOOKUP(AE49,シフト記号表!$C$6:$U$35,19,FALSE))</f>
        <v/>
      </c>
      <c r="AF51" s="257" t="str">
        <f>IF(AF49="","",VLOOKUP(AF49,シフト記号表!$C$6:$U$35,19,FALSE))</f>
        <v/>
      </c>
      <c r="AG51" s="255" t="str">
        <f>IF(AG49="","",VLOOKUP(AG49,シフト記号表!$C$6:$U$35,19,FALSE))</f>
        <v/>
      </c>
      <c r="AH51" s="256" t="str">
        <f>IF(AH49="","",VLOOKUP(AH49,シフト記号表!$C$6:$U$35,19,FALSE))</f>
        <v/>
      </c>
      <c r="AI51" s="256" t="str">
        <f>IF(AI49="","",VLOOKUP(AI49,シフト記号表!$C$6:$U$35,19,FALSE))</f>
        <v/>
      </c>
      <c r="AJ51" s="256" t="str">
        <f>IF(AJ49="","",VLOOKUP(AJ49,シフト記号表!$C$6:$U$35,19,FALSE))</f>
        <v/>
      </c>
      <c r="AK51" s="256" t="str">
        <f>IF(AK49="","",VLOOKUP(AK49,シフト記号表!$C$6:$U$35,19,FALSE))</f>
        <v/>
      </c>
      <c r="AL51" s="256" t="str">
        <f>IF(AL49="","",VLOOKUP(AL49,シフト記号表!$C$6:$U$35,19,FALSE))</f>
        <v/>
      </c>
      <c r="AM51" s="257" t="str">
        <f>IF(AM49="","",VLOOKUP(AM49,シフト記号表!$C$6:$U$35,19,FALSE))</f>
        <v/>
      </c>
      <c r="AN51" s="255" t="str">
        <f>IF(AN49="","",VLOOKUP(AN49,シフト記号表!$C$6:$U$35,19,FALSE))</f>
        <v/>
      </c>
      <c r="AO51" s="256" t="str">
        <f>IF(AO49="","",VLOOKUP(AO49,シフト記号表!$C$6:$U$35,19,FALSE))</f>
        <v/>
      </c>
      <c r="AP51" s="256" t="str">
        <f>IF(AP49="","",VLOOKUP(AP49,シフト記号表!$C$6:$U$35,19,FALSE))</f>
        <v/>
      </c>
      <c r="AQ51" s="256" t="str">
        <f>IF(AQ49="","",VLOOKUP(AQ49,シフト記号表!$C$6:$U$35,19,FALSE))</f>
        <v/>
      </c>
      <c r="AR51" s="256" t="str">
        <f>IF(AR49="","",VLOOKUP(AR49,シフト記号表!$C$6:$U$35,19,FALSE))</f>
        <v/>
      </c>
      <c r="AS51" s="256" t="str">
        <f>IF(AS49="","",VLOOKUP(AS49,シフト記号表!$C$6:$U$35,19,FALSE))</f>
        <v/>
      </c>
      <c r="AT51" s="257" t="str">
        <f>IF(AT49="","",VLOOKUP(AT49,シフト記号表!$C$6:$U$35,19,FALSE))</f>
        <v/>
      </c>
      <c r="AU51" s="255" t="str">
        <f>IF(AU49="","",VLOOKUP(AU49,シフト記号表!$C$6:$U$35,19,FALSE))</f>
        <v/>
      </c>
      <c r="AV51" s="256" t="str">
        <f>IF(AV49="","",VLOOKUP(AV49,シフト記号表!$C$6:$U$35,19,FALSE))</f>
        <v/>
      </c>
      <c r="AW51" s="256" t="str">
        <f>IF(AW49="","",VLOOKUP(AW49,シフト記号表!$C$6:$U$35,19,FALSE))</f>
        <v/>
      </c>
      <c r="AX51" s="512">
        <f>IF($BB$3="４週",SUM(S51:AT51),IF($BB$3="暦月",SUM(S51:AW51),""))</f>
        <v>0</v>
      </c>
      <c r="AY51" s="513"/>
      <c r="AZ51" s="514">
        <f>IF($BB$3="４週",AX51/4,IF($BB$3="暦月",勤務形態一覧表!AX51/(勤務形態一覧表!$BB$8/7),""))</f>
        <v>0</v>
      </c>
      <c r="BA51" s="515"/>
      <c r="BB51" s="308"/>
      <c r="BC51" s="309"/>
      <c r="BD51" s="309"/>
      <c r="BE51" s="309"/>
      <c r="BF51" s="310"/>
    </row>
    <row r="52" spans="2:58" ht="20.25" customHeight="1" x14ac:dyDescent="0.45">
      <c r="B52" s="548">
        <f>B49+1</f>
        <v>11</v>
      </c>
      <c r="C52" s="381"/>
      <c r="D52" s="382"/>
      <c r="E52" s="383"/>
      <c r="F52" s="113"/>
      <c r="G52" s="427"/>
      <c r="H52" s="429"/>
      <c r="I52" s="413"/>
      <c r="J52" s="413"/>
      <c r="K52" s="414"/>
      <c r="L52" s="430"/>
      <c r="M52" s="431"/>
      <c r="N52" s="431"/>
      <c r="O52" s="432"/>
      <c r="P52" s="499" t="s">
        <v>49</v>
      </c>
      <c r="Q52" s="500"/>
      <c r="R52" s="501"/>
      <c r="S52" s="259"/>
      <c r="T52" s="258"/>
      <c r="U52" s="258"/>
      <c r="V52" s="258"/>
      <c r="W52" s="258"/>
      <c r="X52" s="258"/>
      <c r="Y52" s="260"/>
      <c r="Z52" s="259"/>
      <c r="AA52" s="258"/>
      <c r="AB52" s="258"/>
      <c r="AC52" s="258"/>
      <c r="AD52" s="258"/>
      <c r="AE52" s="258"/>
      <c r="AF52" s="260"/>
      <c r="AG52" s="259"/>
      <c r="AH52" s="258"/>
      <c r="AI52" s="258"/>
      <c r="AJ52" s="258"/>
      <c r="AK52" s="258"/>
      <c r="AL52" s="258"/>
      <c r="AM52" s="260"/>
      <c r="AN52" s="259"/>
      <c r="AO52" s="258"/>
      <c r="AP52" s="258"/>
      <c r="AQ52" s="258"/>
      <c r="AR52" s="258"/>
      <c r="AS52" s="258"/>
      <c r="AT52" s="260"/>
      <c r="AU52" s="259"/>
      <c r="AV52" s="258"/>
      <c r="AW52" s="258"/>
      <c r="AX52" s="609"/>
      <c r="AY52" s="610"/>
      <c r="AZ52" s="611"/>
      <c r="BA52" s="612"/>
      <c r="BB52" s="424"/>
      <c r="BC52" s="425"/>
      <c r="BD52" s="425"/>
      <c r="BE52" s="425"/>
      <c r="BF52" s="426"/>
    </row>
    <row r="53" spans="2:58" ht="20.25" customHeight="1" x14ac:dyDescent="0.45">
      <c r="B53" s="548"/>
      <c r="C53" s="384"/>
      <c r="D53" s="385"/>
      <c r="E53" s="386"/>
      <c r="F53" s="91"/>
      <c r="G53" s="408"/>
      <c r="H53" s="412"/>
      <c r="I53" s="413"/>
      <c r="J53" s="413"/>
      <c r="K53" s="414"/>
      <c r="L53" s="418"/>
      <c r="M53" s="419"/>
      <c r="N53" s="419"/>
      <c r="O53" s="420"/>
      <c r="P53" s="502" t="s">
        <v>15</v>
      </c>
      <c r="Q53" s="503"/>
      <c r="R53" s="504"/>
      <c r="S53" s="252" t="str">
        <f>IF(S52="","",VLOOKUP(S52,シフト記号表!$C$6:$K$35,9,FALSE))</f>
        <v/>
      </c>
      <c r="T53" s="253" t="str">
        <f>IF(T52="","",VLOOKUP(T52,シフト記号表!$C$6:$K$35,9,FALSE))</f>
        <v/>
      </c>
      <c r="U53" s="253" t="str">
        <f>IF(U52="","",VLOOKUP(U52,シフト記号表!$C$6:$K$35,9,FALSE))</f>
        <v/>
      </c>
      <c r="V53" s="253" t="str">
        <f>IF(V52="","",VLOOKUP(V52,シフト記号表!$C$6:$K$35,9,FALSE))</f>
        <v/>
      </c>
      <c r="W53" s="253" t="str">
        <f>IF(W52="","",VLOOKUP(W52,シフト記号表!$C$6:$K$35,9,FALSE))</f>
        <v/>
      </c>
      <c r="X53" s="253" t="str">
        <f>IF(X52="","",VLOOKUP(X52,シフト記号表!$C$6:$K$35,9,FALSE))</f>
        <v/>
      </c>
      <c r="Y53" s="254" t="str">
        <f>IF(Y52="","",VLOOKUP(Y52,シフト記号表!$C$6:$K$35,9,FALSE))</f>
        <v/>
      </c>
      <c r="Z53" s="252" t="str">
        <f>IF(Z52="","",VLOOKUP(Z52,シフト記号表!$C$6:$K$35,9,FALSE))</f>
        <v/>
      </c>
      <c r="AA53" s="253" t="str">
        <f>IF(AA52="","",VLOOKUP(AA52,シフト記号表!$C$6:$K$35,9,FALSE))</f>
        <v/>
      </c>
      <c r="AB53" s="253" t="str">
        <f>IF(AB52="","",VLOOKUP(AB52,シフト記号表!$C$6:$K$35,9,FALSE))</f>
        <v/>
      </c>
      <c r="AC53" s="253" t="str">
        <f>IF(AC52="","",VLOOKUP(AC52,シフト記号表!$C$6:$K$35,9,FALSE))</f>
        <v/>
      </c>
      <c r="AD53" s="253" t="str">
        <f>IF(AD52="","",VLOOKUP(AD52,シフト記号表!$C$6:$K$35,9,FALSE))</f>
        <v/>
      </c>
      <c r="AE53" s="253" t="str">
        <f>IF(AE52="","",VLOOKUP(AE52,シフト記号表!$C$6:$K$35,9,FALSE))</f>
        <v/>
      </c>
      <c r="AF53" s="254" t="str">
        <f>IF(AF52="","",VLOOKUP(AF52,シフト記号表!$C$6:$K$35,9,FALSE))</f>
        <v/>
      </c>
      <c r="AG53" s="252" t="str">
        <f>IF(AG52="","",VLOOKUP(AG52,シフト記号表!$C$6:$K$35,9,FALSE))</f>
        <v/>
      </c>
      <c r="AH53" s="253" t="str">
        <f>IF(AH52="","",VLOOKUP(AH52,シフト記号表!$C$6:$K$35,9,FALSE))</f>
        <v/>
      </c>
      <c r="AI53" s="253" t="str">
        <f>IF(AI52="","",VLOOKUP(AI52,シフト記号表!$C$6:$K$35,9,FALSE))</f>
        <v/>
      </c>
      <c r="AJ53" s="253" t="str">
        <f>IF(AJ52="","",VLOOKUP(AJ52,シフト記号表!$C$6:$K$35,9,FALSE))</f>
        <v/>
      </c>
      <c r="AK53" s="253" t="str">
        <f>IF(AK52="","",VLOOKUP(AK52,シフト記号表!$C$6:$K$35,9,FALSE))</f>
        <v/>
      </c>
      <c r="AL53" s="253" t="str">
        <f>IF(AL52="","",VLOOKUP(AL52,シフト記号表!$C$6:$K$35,9,FALSE))</f>
        <v/>
      </c>
      <c r="AM53" s="254" t="str">
        <f>IF(AM52="","",VLOOKUP(AM52,シフト記号表!$C$6:$K$35,9,FALSE))</f>
        <v/>
      </c>
      <c r="AN53" s="252" t="str">
        <f>IF(AN52="","",VLOOKUP(AN52,シフト記号表!$C$6:$K$35,9,FALSE))</f>
        <v/>
      </c>
      <c r="AO53" s="253" t="str">
        <f>IF(AO52="","",VLOOKUP(AO52,シフト記号表!$C$6:$K$35,9,FALSE))</f>
        <v/>
      </c>
      <c r="AP53" s="253" t="str">
        <f>IF(AP52="","",VLOOKUP(AP52,シフト記号表!$C$6:$K$35,9,FALSE))</f>
        <v/>
      </c>
      <c r="AQ53" s="253" t="str">
        <f>IF(AQ52="","",VLOOKUP(AQ52,シフト記号表!$C$6:$K$35,9,FALSE))</f>
        <v/>
      </c>
      <c r="AR53" s="253" t="str">
        <f>IF(AR52="","",VLOOKUP(AR52,シフト記号表!$C$6:$K$35,9,FALSE))</f>
        <v/>
      </c>
      <c r="AS53" s="253" t="str">
        <f>IF(AS52="","",VLOOKUP(AS52,シフト記号表!$C$6:$K$35,9,FALSE))</f>
        <v/>
      </c>
      <c r="AT53" s="254" t="str">
        <f>IF(AT52="","",VLOOKUP(AT52,シフト記号表!$C$6:$K$35,9,FALSE))</f>
        <v/>
      </c>
      <c r="AU53" s="252" t="str">
        <f>IF(AU52="","",VLOOKUP(AU52,シフト記号表!$C$6:$K$35,9,FALSE))</f>
        <v/>
      </c>
      <c r="AV53" s="253" t="str">
        <f>IF(AV52="","",VLOOKUP(AV52,シフト記号表!$C$6:$K$35,9,FALSE))</f>
        <v/>
      </c>
      <c r="AW53" s="253" t="str">
        <f>IF(AW52="","",VLOOKUP(AW52,シフト記号表!$C$6:$K$35,9,FALSE))</f>
        <v/>
      </c>
      <c r="AX53" s="505">
        <f>IF($BB$3="４週",SUM(S53:AT53),IF($BB$3="暦月",SUM(S53:AW53),""))</f>
        <v>0</v>
      </c>
      <c r="AY53" s="506"/>
      <c r="AZ53" s="507">
        <f>IF($BB$3="４週",AX53/4,IF($BB$3="暦月",勤務形態一覧表!AX53/(勤務形態一覧表!$BB$8/7),""))</f>
        <v>0</v>
      </c>
      <c r="BA53" s="508"/>
      <c r="BB53" s="305"/>
      <c r="BC53" s="306"/>
      <c r="BD53" s="306"/>
      <c r="BE53" s="306"/>
      <c r="BF53" s="307"/>
    </row>
    <row r="54" spans="2:58" ht="20.25" customHeight="1" x14ac:dyDescent="0.45">
      <c r="B54" s="548"/>
      <c r="C54" s="387"/>
      <c r="D54" s="388"/>
      <c r="E54" s="389"/>
      <c r="F54" s="91">
        <f>C52</f>
        <v>0</v>
      </c>
      <c r="G54" s="428"/>
      <c r="H54" s="412"/>
      <c r="I54" s="413"/>
      <c r="J54" s="413"/>
      <c r="K54" s="414"/>
      <c r="L54" s="433"/>
      <c r="M54" s="434"/>
      <c r="N54" s="434"/>
      <c r="O54" s="435"/>
      <c r="P54" s="509" t="s">
        <v>50</v>
      </c>
      <c r="Q54" s="510"/>
      <c r="R54" s="511"/>
      <c r="S54" s="255" t="str">
        <f>IF(S52="","",VLOOKUP(S52,シフト記号表!$C$6:$U$35,19,FALSE))</f>
        <v/>
      </c>
      <c r="T54" s="256" t="str">
        <f>IF(T52="","",VLOOKUP(T52,シフト記号表!$C$6:$U$35,19,FALSE))</f>
        <v/>
      </c>
      <c r="U54" s="256" t="str">
        <f>IF(U52="","",VLOOKUP(U52,シフト記号表!$C$6:$U$35,19,FALSE))</f>
        <v/>
      </c>
      <c r="V54" s="256" t="str">
        <f>IF(V52="","",VLOOKUP(V52,シフト記号表!$C$6:$U$35,19,FALSE))</f>
        <v/>
      </c>
      <c r="W54" s="256" t="str">
        <f>IF(W52="","",VLOOKUP(W52,シフト記号表!$C$6:$U$35,19,FALSE))</f>
        <v/>
      </c>
      <c r="X54" s="256" t="str">
        <f>IF(X52="","",VLOOKUP(X52,シフト記号表!$C$6:$U$35,19,FALSE))</f>
        <v/>
      </c>
      <c r="Y54" s="257" t="str">
        <f>IF(Y52="","",VLOOKUP(Y52,シフト記号表!$C$6:$U$35,19,FALSE))</f>
        <v/>
      </c>
      <c r="Z54" s="255" t="str">
        <f>IF(Z52="","",VLOOKUP(Z52,シフト記号表!$C$6:$U$35,19,FALSE))</f>
        <v/>
      </c>
      <c r="AA54" s="256" t="str">
        <f>IF(AA52="","",VLOOKUP(AA52,シフト記号表!$C$6:$U$35,19,FALSE))</f>
        <v/>
      </c>
      <c r="AB54" s="256" t="str">
        <f>IF(AB52="","",VLOOKUP(AB52,シフト記号表!$C$6:$U$35,19,FALSE))</f>
        <v/>
      </c>
      <c r="AC54" s="256" t="str">
        <f>IF(AC52="","",VLOOKUP(AC52,シフト記号表!$C$6:$U$35,19,FALSE))</f>
        <v/>
      </c>
      <c r="AD54" s="256" t="str">
        <f>IF(AD52="","",VLOOKUP(AD52,シフト記号表!$C$6:$U$35,19,FALSE))</f>
        <v/>
      </c>
      <c r="AE54" s="256" t="str">
        <f>IF(AE52="","",VLOOKUP(AE52,シフト記号表!$C$6:$U$35,19,FALSE))</f>
        <v/>
      </c>
      <c r="AF54" s="257" t="str">
        <f>IF(AF52="","",VLOOKUP(AF52,シフト記号表!$C$6:$U$35,19,FALSE))</f>
        <v/>
      </c>
      <c r="AG54" s="255" t="str">
        <f>IF(AG52="","",VLOOKUP(AG52,シフト記号表!$C$6:$U$35,19,FALSE))</f>
        <v/>
      </c>
      <c r="AH54" s="256" t="str">
        <f>IF(AH52="","",VLOOKUP(AH52,シフト記号表!$C$6:$U$35,19,FALSE))</f>
        <v/>
      </c>
      <c r="AI54" s="256" t="str">
        <f>IF(AI52="","",VLOOKUP(AI52,シフト記号表!$C$6:$U$35,19,FALSE))</f>
        <v/>
      </c>
      <c r="AJ54" s="256" t="str">
        <f>IF(AJ52="","",VLOOKUP(AJ52,シフト記号表!$C$6:$U$35,19,FALSE))</f>
        <v/>
      </c>
      <c r="AK54" s="256" t="str">
        <f>IF(AK52="","",VLOOKUP(AK52,シフト記号表!$C$6:$U$35,19,FALSE))</f>
        <v/>
      </c>
      <c r="AL54" s="256" t="str">
        <f>IF(AL52="","",VLOOKUP(AL52,シフト記号表!$C$6:$U$35,19,FALSE))</f>
        <v/>
      </c>
      <c r="AM54" s="257" t="str">
        <f>IF(AM52="","",VLOOKUP(AM52,シフト記号表!$C$6:$U$35,19,FALSE))</f>
        <v/>
      </c>
      <c r="AN54" s="255" t="str">
        <f>IF(AN52="","",VLOOKUP(AN52,シフト記号表!$C$6:$U$35,19,FALSE))</f>
        <v/>
      </c>
      <c r="AO54" s="256" t="str">
        <f>IF(AO52="","",VLOOKUP(AO52,シフト記号表!$C$6:$U$35,19,FALSE))</f>
        <v/>
      </c>
      <c r="AP54" s="256" t="str">
        <f>IF(AP52="","",VLOOKUP(AP52,シフト記号表!$C$6:$U$35,19,FALSE))</f>
        <v/>
      </c>
      <c r="AQ54" s="256" t="str">
        <f>IF(AQ52="","",VLOOKUP(AQ52,シフト記号表!$C$6:$U$35,19,FALSE))</f>
        <v/>
      </c>
      <c r="AR54" s="256" t="str">
        <f>IF(AR52="","",VLOOKUP(AR52,シフト記号表!$C$6:$U$35,19,FALSE))</f>
        <v/>
      </c>
      <c r="AS54" s="256" t="str">
        <f>IF(AS52="","",VLOOKUP(AS52,シフト記号表!$C$6:$U$35,19,FALSE))</f>
        <v/>
      </c>
      <c r="AT54" s="257" t="str">
        <f>IF(AT52="","",VLOOKUP(AT52,シフト記号表!$C$6:$U$35,19,FALSE))</f>
        <v/>
      </c>
      <c r="AU54" s="255" t="str">
        <f>IF(AU52="","",VLOOKUP(AU52,シフト記号表!$C$6:$U$35,19,FALSE))</f>
        <v/>
      </c>
      <c r="AV54" s="256" t="str">
        <f>IF(AV52="","",VLOOKUP(AV52,シフト記号表!$C$6:$U$35,19,FALSE))</f>
        <v/>
      </c>
      <c r="AW54" s="256" t="str">
        <f>IF(AW52="","",VLOOKUP(AW52,シフト記号表!$C$6:$U$35,19,FALSE))</f>
        <v/>
      </c>
      <c r="AX54" s="512">
        <f>IF($BB$3="４週",SUM(S54:AT54),IF($BB$3="暦月",SUM(S54:AW54),""))</f>
        <v>0</v>
      </c>
      <c r="AY54" s="513"/>
      <c r="AZ54" s="514">
        <f>IF($BB$3="４週",AX54/4,IF($BB$3="暦月",勤務形態一覧表!AX54/(勤務形態一覧表!$BB$8/7),""))</f>
        <v>0</v>
      </c>
      <c r="BA54" s="515"/>
      <c r="BB54" s="308"/>
      <c r="BC54" s="309"/>
      <c r="BD54" s="309"/>
      <c r="BE54" s="309"/>
      <c r="BF54" s="310"/>
    </row>
    <row r="55" spans="2:58" ht="20.25" customHeight="1" x14ac:dyDescent="0.45">
      <c r="B55" s="548">
        <f>B52+1</f>
        <v>12</v>
      </c>
      <c r="C55" s="381"/>
      <c r="D55" s="382"/>
      <c r="E55" s="383"/>
      <c r="F55" s="113"/>
      <c r="G55" s="427"/>
      <c r="H55" s="429"/>
      <c r="I55" s="413"/>
      <c r="J55" s="413"/>
      <c r="K55" s="414"/>
      <c r="L55" s="430"/>
      <c r="M55" s="431"/>
      <c r="N55" s="431"/>
      <c r="O55" s="432"/>
      <c r="P55" s="499" t="s">
        <v>49</v>
      </c>
      <c r="Q55" s="500"/>
      <c r="R55" s="501"/>
      <c r="S55" s="259"/>
      <c r="T55" s="258"/>
      <c r="U55" s="258"/>
      <c r="V55" s="258"/>
      <c r="W55" s="258"/>
      <c r="X55" s="258"/>
      <c r="Y55" s="260"/>
      <c r="Z55" s="259"/>
      <c r="AA55" s="258"/>
      <c r="AB55" s="258"/>
      <c r="AC55" s="258"/>
      <c r="AD55" s="258"/>
      <c r="AE55" s="258"/>
      <c r="AF55" s="260"/>
      <c r="AG55" s="259"/>
      <c r="AH55" s="258"/>
      <c r="AI55" s="258"/>
      <c r="AJ55" s="258"/>
      <c r="AK55" s="258"/>
      <c r="AL55" s="258"/>
      <c r="AM55" s="260"/>
      <c r="AN55" s="259"/>
      <c r="AO55" s="258"/>
      <c r="AP55" s="258"/>
      <c r="AQ55" s="258"/>
      <c r="AR55" s="258"/>
      <c r="AS55" s="258"/>
      <c r="AT55" s="260"/>
      <c r="AU55" s="259"/>
      <c r="AV55" s="258"/>
      <c r="AW55" s="258"/>
      <c r="AX55" s="609"/>
      <c r="AY55" s="610"/>
      <c r="AZ55" s="611"/>
      <c r="BA55" s="612"/>
      <c r="BB55" s="448"/>
      <c r="BC55" s="431"/>
      <c r="BD55" s="431"/>
      <c r="BE55" s="431"/>
      <c r="BF55" s="432"/>
    </row>
    <row r="56" spans="2:58" ht="20.25" customHeight="1" x14ac:dyDescent="0.45">
      <c r="B56" s="548"/>
      <c r="C56" s="384"/>
      <c r="D56" s="385"/>
      <c r="E56" s="386"/>
      <c r="F56" s="91"/>
      <c r="G56" s="408"/>
      <c r="H56" s="412"/>
      <c r="I56" s="413"/>
      <c r="J56" s="413"/>
      <c r="K56" s="414"/>
      <c r="L56" s="418"/>
      <c r="M56" s="419"/>
      <c r="N56" s="419"/>
      <c r="O56" s="420"/>
      <c r="P56" s="502" t="s">
        <v>15</v>
      </c>
      <c r="Q56" s="503"/>
      <c r="R56" s="504"/>
      <c r="S56" s="252" t="str">
        <f>IF(S55="","",VLOOKUP(S55,シフト記号表!$C$6:$K$35,9,FALSE))</f>
        <v/>
      </c>
      <c r="T56" s="253" t="str">
        <f>IF(T55="","",VLOOKUP(T55,シフト記号表!$C$6:$K$35,9,FALSE))</f>
        <v/>
      </c>
      <c r="U56" s="253" t="str">
        <f>IF(U55="","",VLOOKUP(U55,シフト記号表!$C$6:$K$35,9,FALSE))</f>
        <v/>
      </c>
      <c r="V56" s="253" t="str">
        <f>IF(V55="","",VLOOKUP(V55,シフト記号表!$C$6:$K$35,9,FALSE))</f>
        <v/>
      </c>
      <c r="W56" s="253" t="str">
        <f>IF(W55="","",VLOOKUP(W55,シフト記号表!$C$6:$K$35,9,FALSE))</f>
        <v/>
      </c>
      <c r="X56" s="253" t="str">
        <f>IF(X55="","",VLOOKUP(X55,シフト記号表!$C$6:$K$35,9,FALSE))</f>
        <v/>
      </c>
      <c r="Y56" s="254" t="str">
        <f>IF(Y55="","",VLOOKUP(Y55,シフト記号表!$C$6:$K$35,9,FALSE))</f>
        <v/>
      </c>
      <c r="Z56" s="252" t="str">
        <f>IF(Z55="","",VLOOKUP(Z55,シフト記号表!$C$6:$K$35,9,FALSE))</f>
        <v/>
      </c>
      <c r="AA56" s="253" t="str">
        <f>IF(AA55="","",VLOOKUP(AA55,シフト記号表!$C$6:$K$35,9,FALSE))</f>
        <v/>
      </c>
      <c r="AB56" s="253" t="str">
        <f>IF(AB55="","",VLOOKUP(AB55,シフト記号表!$C$6:$K$35,9,FALSE))</f>
        <v/>
      </c>
      <c r="AC56" s="253" t="str">
        <f>IF(AC55="","",VLOOKUP(AC55,シフト記号表!$C$6:$K$35,9,FALSE))</f>
        <v/>
      </c>
      <c r="AD56" s="253" t="str">
        <f>IF(AD55="","",VLOOKUP(AD55,シフト記号表!$C$6:$K$35,9,FALSE))</f>
        <v/>
      </c>
      <c r="AE56" s="253" t="str">
        <f>IF(AE55="","",VLOOKUP(AE55,シフト記号表!$C$6:$K$35,9,FALSE))</f>
        <v/>
      </c>
      <c r="AF56" s="254" t="str">
        <f>IF(AF55="","",VLOOKUP(AF55,シフト記号表!$C$6:$K$35,9,FALSE))</f>
        <v/>
      </c>
      <c r="AG56" s="252" t="str">
        <f>IF(AG55="","",VLOOKUP(AG55,シフト記号表!$C$6:$K$35,9,FALSE))</f>
        <v/>
      </c>
      <c r="AH56" s="253" t="str">
        <f>IF(AH55="","",VLOOKUP(AH55,シフト記号表!$C$6:$K$35,9,FALSE))</f>
        <v/>
      </c>
      <c r="AI56" s="253" t="str">
        <f>IF(AI55="","",VLOOKUP(AI55,シフト記号表!$C$6:$K$35,9,FALSE))</f>
        <v/>
      </c>
      <c r="AJ56" s="253" t="str">
        <f>IF(AJ55="","",VLOOKUP(AJ55,シフト記号表!$C$6:$K$35,9,FALSE))</f>
        <v/>
      </c>
      <c r="AK56" s="253" t="str">
        <f>IF(AK55="","",VLOOKUP(AK55,シフト記号表!$C$6:$K$35,9,FALSE))</f>
        <v/>
      </c>
      <c r="AL56" s="253" t="str">
        <f>IF(AL55="","",VLOOKUP(AL55,シフト記号表!$C$6:$K$35,9,FALSE))</f>
        <v/>
      </c>
      <c r="AM56" s="254" t="str">
        <f>IF(AM55="","",VLOOKUP(AM55,シフト記号表!$C$6:$K$35,9,FALSE))</f>
        <v/>
      </c>
      <c r="AN56" s="252" t="str">
        <f>IF(AN55="","",VLOOKUP(AN55,シフト記号表!$C$6:$K$35,9,FALSE))</f>
        <v/>
      </c>
      <c r="AO56" s="253" t="str">
        <f>IF(AO55="","",VLOOKUP(AO55,シフト記号表!$C$6:$K$35,9,FALSE))</f>
        <v/>
      </c>
      <c r="AP56" s="253" t="str">
        <f>IF(AP55="","",VLOOKUP(AP55,シフト記号表!$C$6:$K$35,9,FALSE))</f>
        <v/>
      </c>
      <c r="AQ56" s="253" t="str">
        <f>IF(AQ55="","",VLOOKUP(AQ55,シフト記号表!$C$6:$K$35,9,FALSE))</f>
        <v/>
      </c>
      <c r="AR56" s="253" t="str">
        <f>IF(AR55="","",VLOOKUP(AR55,シフト記号表!$C$6:$K$35,9,FALSE))</f>
        <v/>
      </c>
      <c r="AS56" s="253" t="str">
        <f>IF(AS55="","",VLOOKUP(AS55,シフト記号表!$C$6:$K$35,9,FALSE))</f>
        <v/>
      </c>
      <c r="AT56" s="254" t="str">
        <f>IF(AT55="","",VLOOKUP(AT55,シフト記号表!$C$6:$K$35,9,FALSE))</f>
        <v/>
      </c>
      <c r="AU56" s="252" t="str">
        <f>IF(AU55="","",VLOOKUP(AU55,シフト記号表!$C$6:$K$35,9,FALSE))</f>
        <v/>
      </c>
      <c r="AV56" s="253" t="str">
        <f>IF(AV55="","",VLOOKUP(AV55,シフト記号表!$C$6:$K$35,9,FALSE))</f>
        <v/>
      </c>
      <c r="AW56" s="253" t="str">
        <f>IF(AW55="","",VLOOKUP(AW55,シフト記号表!$C$6:$K$35,9,FALSE))</f>
        <v/>
      </c>
      <c r="AX56" s="505">
        <f>IF($BB$3="４週",SUM(S56:AT56),IF($BB$3="暦月",SUM(S56:AW56),""))</f>
        <v>0</v>
      </c>
      <c r="AY56" s="506"/>
      <c r="AZ56" s="507">
        <f>IF($BB$3="４週",AX56/4,IF($BB$3="暦月",勤務形態一覧表!AX56/(勤務形態一覧表!$BB$8/7),""))</f>
        <v>0</v>
      </c>
      <c r="BA56" s="508"/>
      <c r="BB56" s="449"/>
      <c r="BC56" s="419"/>
      <c r="BD56" s="419"/>
      <c r="BE56" s="419"/>
      <c r="BF56" s="420"/>
    </row>
    <row r="57" spans="2:58" ht="20.25" customHeight="1" x14ac:dyDescent="0.45">
      <c r="B57" s="548"/>
      <c r="C57" s="387"/>
      <c r="D57" s="388"/>
      <c r="E57" s="389"/>
      <c r="F57" s="91">
        <f>C55</f>
        <v>0</v>
      </c>
      <c r="G57" s="428"/>
      <c r="H57" s="412"/>
      <c r="I57" s="413"/>
      <c r="J57" s="413"/>
      <c r="K57" s="414"/>
      <c r="L57" s="433"/>
      <c r="M57" s="434"/>
      <c r="N57" s="434"/>
      <c r="O57" s="435"/>
      <c r="P57" s="509" t="s">
        <v>50</v>
      </c>
      <c r="Q57" s="510"/>
      <c r="R57" s="511"/>
      <c r="S57" s="255" t="str">
        <f>IF(S55="","",VLOOKUP(S55,シフト記号表!$C$6:$U$35,19,FALSE))</f>
        <v/>
      </c>
      <c r="T57" s="256" t="str">
        <f>IF(T55="","",VLOOKUP(T55,シフト記号表!$C$6:$U$35,19,FALSE))</f>
        <v/>
      </c>
      <c r="U57" s="256" t="str">
        <f>IF(U55="","",VLOOKUP(U55,シフト記号表!$C$6:$U$35,19,FALSE))</f>
        <v/>
      </c>
      <c r="V57" s="256" t="str">
        <f>IF(V55="","",VLOOKUP(V55,シフト記号表!$C$6:$U$35,19,FALSE))</f>
        <v/>
      </c>
      <c r="W57" s="256" t="str">
        <f>IF(W55="","",VLOOKUP(W55,シフト記号表!$C$6:$U$35,19,FALSE))</f>
        <v/>
      </c>
      <c r="X57" s="256" t="str">
        <f>IF(X55="","",VLOOKUP(X55,シフト記号表!$C$6:$U$35,19,FALSE))</f>
        <v/>
      </c>
      <c r="Y57" s="257" t="str">
        <f>IF(Y55="","",VLOOKUP(Y55,シフト記号表!$C$6:$U$35,19,FALSE))</f>
        <v/>
      </c>
      <c r="Z57" s="255" t="str">
        <f>IF(Z55="","",VLOOKUP(Z55,シフト記号表!$C$6:$U$35,19,FALSE))</f>
        <v/>
      </c>
      <c r="AA57" s="256" t="str">
        <f>IF(AA55="","",VLOOKUP(AA55,シフト記号表!$C$6:$U$35,19,FALSE))</f>
        <v/>
      </c>
      <c r="AB57" s="256" t="str">
        <f>IF(AB55="","",VLOOKUP(AB55,シフト記号表!$C$6:$U$35,19,FALSE))</f>
        <v/>
      </c>
      <c r="AC57" s="256" t="str">
        <f>IF(AC55="","",VLOOKUP(AC55,シフト記号表!$C$6:$U$35,19,FALSE))</f>
        <v/>
      </c>
      <c r="AD57" s="256" t="str">
        <f>IF(AD55="","",VLOOKUP(AD55,シフト記号表!$C$6:$U$35,19,FALSE))</f>
        <v/>
      </c>
      <c r="AE57" s="256" t="str">
        <f>IF(AE55="","",VLOOKUP(AE55,シフト記号表!$C$6:$U$35,19,FALSE))</f>
        <v/>
      </c>
      <c r="AF57" s="257" t="str">
        <f>IF(AF55="","",VLOOKUP(AF55,シフト記号表!$C$6:$U$35,19,FALSE))</f>
        <v/>
      </c>
      <c r="AG57" s="255" t="str">
        <f>IF(AG55="","",VLOOKUP(AG55,シフト記号表!$C$6:$U$35,19,FALSE))</f>
        <v/>
      </c>
      <c r="AH57" s="256" t="str">
        <f>IF(AH55="","",VLOOKUP(AH55,シフト記号表!$C$6:$U$35,19,FALSE))</f>
        <v/>
      </c>
      <c r="AI57" s="256" t="str">
        <f>IF(AI55="","",VLOOKUP(AI55,シフト記号表!$C$6:$U$35,19,FALSE))</f>
        <v/>
      </c>
      <c r="AJ57" s="256" t="str">
        <f>IF(AJ55="","",VLOOKUP(AJ55,シフト記号表!$C$6:$U$35,19,FALSE))</f>
        <v/>
      </c>
      <c r="AK57" s="256" t="str">
        <f>IF(AK55="","",VLOOKUP(AK55,シフト記号表!$C$6:$U$35,19,FALSE))</f>
        <v/>
      </c>
      <c r="AL57" s="256" t="str">
        <f>IF(AL55="","",VLOOKUP(AL55,シフト記号表!$C$6:$U$35,19,FALSE))</f>
        <v/>
      </c>
      <c r="AM57" s="257" t="str">
        <f>IF(AM55="","",VLOOKUP(AM55,シフト記号表!$C$6:$U$35,19,FALSE))</f>
        <v/>
      </c>
      <c r="AN57" s="255" t="str">
        <f>IF(AN55="","",VLOOKUP(AN55,シフト記号表!$C$6:$U$35,19,FALSE))</f>
        <v/>
      </c>
      <c r="AO57" s="256" t="str">
        <f>IF(AO55="","",VLOOKUP(AO55,シフト記号表!$C$6:$U$35,19,FALSE))</f>
        <v/>
      </c>
      <c r="AP57" s="256" t="str">
        <f>IF(AP55="","",VLOOKUP(AP55,シフト記号表!$C$6:$U$35,19,FALSE))</f>
        <v/>
      </c>
      <c r="AQ57" s="256" t="str">
        <f>IF(AQ55="","",VLOOKUP(AQ55,シフト記号表!$C$6:$U$35,19,FALSE))</f>
        <v/>
      </c>
      <c r="AR57" s="256" t="str">
        <f>IF(AR55="","",VLOOKUP(AR55,シフト記号表!$C$6:$U$35,19,FALSE))</f>
        <v/>
      </c>
      <c r="AS57" s="256" t="str">
        <f>IF(AS55="","",VLOOKUP(AS55,シフト記号表!$C$6:$U$35,19,FALSE))</f>
        <v/>
      </c>
      <c r="AT57" s="257" t="str">
        <f>IF(AT55="","",VLOOKUP(AT55,シフト記号表!$C$6:$U$35,19,FALSE))</f>
        <v/>
      </c>
      <c r="AU57" s="255" t="str">
        <f>IF(AU55="","",VLOOKUP(AU55,シフト記号表!$C$6:$U$35,19,FALSE))</f>
        <v/>
      </c>
      <c r="AV57" s="256" t="str">
        <f>IF(AV55="","",VLOOKUP(AV55,シフト記号表!$C$6:$U$35,19,FALSE))</f>
        <v/>
      </c>
      <c r="AW57" s="256" t="str">
        <f>IF(AW55="","",VLOOKUP(AW55,シフト記号表!$C$6:$U$35,19,FALSE))</f>
        <v/>
      </c>
      <c r="AX57" s="512">
        <f>IF($BB$3="４週",SUM(S57:AT57),IF($BB$3="暦月",SUM(S57:AW57),""))</f>
        <v>0</v>
      </c>
      <c r="AY57" s="513"/>
      <c r="AZ57" s="514">
        <f>IF($BB$3="４週",AX57/4,IF($BB$3="暦月",勤務形態一覧表!AX57/(勤務形態一覧表!$BB$8/7),""))</f>
        <v>0</v>
      </c>
      <c r="BA57" s="515"/>
      <c r="BB57" s="450"/>
      <c r="BC57" s="434"/>
      <c r="BD57" s="434"/>
      <c r="BE57" s="434"/>
      <c r="BF57" s="435"/>
    </row>
    <row r="58" spans="2:58" ht="20.25" customHeight="1" x14ac:dyDescent="0.45">
      <c r="B58" s="548">
        <f>B55+1</f>
        <v>13</v>
      </c>
      <c r="C58" s="381"/>
      <c r="D58" s="382"/>
      <c r="E58" s="383"/>
      <c r="F58" s="113"/>
      <c r="G58" s="427"/>
      <c r="H58" s="429"/>
      <c r="I58" s="413"/>
      <c r="J58" s="413"/>
      <c r="K58" s="414"/>
      <c r="L58" s="430"/>
      <c r="M58" s="431"/>
      <c r="N58" s="431"/>
      <c r="O58" s="432"/>
      <c r="P58" s="499" t="s">
        <v>49</v>
      </c>
      <c r="Q58" s="500"/>
      <c r="R58" s="501"/>
      <c r="S58" s="259"/>
      <c r="T58" s="258"/>
      <c r="U58" s="258"/>
      <c r="V58" s="258"/>
      <c r="W58" s="258"/>
      <c r="X58" s="258"/>
      <c r="Y58" s="260"/>
      <c r="Z58" s="259"/>
      <c r="AA58" s="258"/>
      <c r="AB58" s="258"/>
      <c r="AC58" s="258"/>
      <c r="AD58" s="258"/>
      <c r="AE58" s="258"/>
      <c r="AF58" s="260"/>
      <c r="AG58" s="259"/>
      <c r="AH58" s="258"/>
      <c r="AI58" s="258"/>
      <c r="AJ58" s="258"/>
      <c r="AK58" s="258"/>
      <c r="AL58" s="258"/>
      <c r="AM58" s="260"/>
      <c r="AN58" s="259"/>
      <c r="AO58" s="258"/>
      <c r="AP58" s="258"/>
      <c r="AQ58" s="258"/>
      <c r="AR58" s="258"/>
      <c r="AS58" s="258"/>
      <c r="AT58" s="260"/>
      <c r="AU58" s="259"/>
      <c r="AV58" s="258"/>
      <c r="AW58" s="258"/>
      <c r="AX58" s="609"/>
      <c r="AY58" s="610"/>
      <c r="AZ58" s="611"/>
      <c r="BA58" s="612"/>
      <c r="BB58" s="448"/>
      <c r="BC58" s="431"/>
      <c r="BD58" s="431"/>
      <c r="BE58" s="431"/>
      <c r="BF58" s="432"/>
    </row>
    <row r="59" spans="2:58" ht="20.25" customHeight="1" x14ac:dyDescent="0.45">
      <c r="B59" s="548"/>
      <c r="C59" s="384"/>
      <c r="D59" s="385"/>
      <c r="E59" s="386"/>
      <c r="F59" s="91"/>
      <c r="G59" s="408"/>
      <c r="H59" s="412"/>
      <c r="I59" s="413"/>
      <c r="J59" s="413"/>
      <c r="K59" s="414"/>
      <c r="L59" s="418"/>
      <c r="M59" s="419"/>
      <c r="N59" s="419"/>
      <c r="O59" s="420"/>
      <c r="P59" s="502" t="s">
        <v>15</v>
      </c>
      <c r="Q59" s="503"/>
      <c r="R59" s="504"/>
      <c r="S59" s="252" t="str">
        <f>IF(S58="","",VLOOKUP(S58,シフト記号表!$C$6:$K$35,9,FALSE))</f>
        <v/>
      </c>
      <c r="T59" s="253" t="str">
        <f>IF(T58="","",VLOOKUP(T58,シフト記号表!$C$6:$K$35,9,FALSE))</f>
        <v/>
      </c>
      <c r="U59" s="253" t="str">
        <f>IF(U58="","",VLOOKUP(U58,シフト記号表!$C$6:$K$35,9,FALSE))</f>
        <v/>
      </c>
      <c r="V59" s="253" t="str">
        <f>IF(V58="","",VLOOKUP(V58,シフト記号表!$C$6:$K$35,9,FALSE))</f>
        <v/>
      </c>
      <c r="W59" s="253" t="str">
        <f>IF(W58="","",VLOOKUP(W58,シフト記号表!$C$6:$K$35,9,FALSE))</f>
        <v/>
      </c>
      <c r="X59" s="253" t="str">
        <f>IF(X58="","",VLOOKUP(X58,シフト記号表!$C$6:$K$35,9,FALSE))</f>
        <v/>
      </c>
      <c r="Y59" s="254" t="str">
        <f>IF(Y58="","",VLOOKUP(Y58,シフト記号表!$C$6:$K$35,9,FALSE))</f>
        <v/>
      </c>
      <c r="Z59" s="252" t="str">
        <f>IF(Z58="","",VLOOKUP(Z58,シフト記号表!$C$6:$K$35,9,FALSE))</f>
        <v/>
      </c>
      <c r="AA59" s="253" t="str">
        <f>IF(AA58="","",VLOOKUP(AA58,シフト記号表!$C$6:$K$35,9,FALSE))</f>
        <v/>
      </c>
      <c r="AB59" s="253" t="str">
        <f>IF(AB58="","",VLOOKUP(AB58,シフト記号表!$C$6:$K$35,9,FALSE))</f>
        <v/>
      </c>
      <c r="AC59" s="253" t="str">
        <f>IF(AC58="","",VLOOKUP(AC58,シフト記号表!$C$6:$K$35,9,FALSE))</f>
        <v/>
      </c>
      <c r="AD59" s="253" t="str">
        <f>IF(AD58="","",VLOOKUP(AD58,シフト記号表!$C$6:$K$35,9,FALSE))</f>
        <v/>
      </c>
      <c r="AE59" s="253" t="str">
        <f>IF(AE58="","",VLOOKUP(AE58,シフト記号表!$C$6:$K$35,9,FALSE))</f>
        <v/>
      </c>
      <c r="AF59" s="254" t="str">
        <f>IF(AF58="","",VLOOKUP(AF58,シフト記号表!$C$6:$K$35,9,FALSE))</f>
        <v/>
      </c>
      <c r="AG59" s="252" t="str">
        <f>IF(AG58="","",VLOOKUP(AG58,シフト記号表!$C$6:$K$35,9,FALSE))</f>
        <v/>
      </c>
      <c r="AH59" s="253" t="str">
        <f>IF(AH58="","",VLOOKUP(AH58,シフト記号表!$C$6:$K$35,9,FALSE))</f>
        <v/>
      </c>
      <c r="AI59" s="253" t="str">
        <f>IF(AI58="","",VLOOKUP(AI58,シフト記号表!$C$6:$K$35,9,FALSE))</f>
        <v/>
      </c>
      <c r="AJ59" s="253" t="str">
        <f>IF(AJ58="","",VLOOKUP(AJ58,シフト記号表!$C$6:$K$35,9,FALSE))</f>
        <v/>
      </c>
      <c r="AK59" s="253" t="str">
        <f>IF(AK58="","",VLOOKUP(AK58,シフト記号表!$C$6:$K$35,9,FALSE))</f>
        <v/>
      </c>
      <c r="AL59" s="253" t="str">
        <f>IF(AL58="","",VLOOKUP(AL58,シフト記号表!$C$6:$K$35,9,FALSE))</f>
        <v/>
      </c>
      <c r="AM59" s="254" t="str">
        <f>IF(AM58="","",VLOOKUP(AM58,シフト記号表!$C$6:$K$35,9,FALSE))</f>
        <v/>
      </c>
      <c r="AN59" s="252" t="str">
        <f>IF(AN58="","",VLOOKUP(AN58,シフト記号表!$C$6:$K$35,9,FALSE))</f>
        <v/>
      </c>
      <c r="AO59" s="253" t="str">
        <f>IF(AO58="","",VLOOKUP(AO58,シフト記号表!$C$6:$K$35,9,FALSE))</f>
        <v/>
      </c>
      <c r="AP59" s="253" t="str">
        <f>IF(AP58="","",VLOOKUP(AP58,シフト記号表!$C$6:$K$35,9,FALSE))</f>
        <v/>
      </c>
      <c r="AQ59" s="253" t="str">
        <f>IF(AQ58="","",VLOOKUP(AQ58,シフト記号表!$C$6:$K$35,9,FALSE))</f>
        <v/>
      </c>
      <c r="AR59" s="253" t="str">
        <f>IF(AR58="","",VLOOKUP(AR58,シフト記号表!$C$6:$K$35,9,FALSE))</f>
        <v/>
      </c>
      <c r="AS59" s="253" t="str">
        <f>IF(AS58="","",VLOOKUP(AS58,シフト記号表!$C$6:$K$35,9,FALSE))</f>
        <v/>
      </c>
      <c r="AT59" s="254" t="str">
        <f>IF(AT58="","",VLOOKUP(AT58,シフト記号表!$C$6:$K$35,9,FALSE))</f>
        <v/>
      </c>
      <c r="AU59" s="252" t="str">
        <f>IF(AU58="","",VLOOKUP(AU58,シフト記号表!$C$6:$K$35,9,FALSE))</f>
        <v/>
      </c>
      <c r="AV59" s="253" t="str">
        <f>IF(AV58="","",VLOOKUP(AV58,シフト記号表!$C$6:$K$35,9,FALSE))</f>
        <v/>
      </c>
      <c r="AW59" s="253" t="str">
        <f>IF(AW58="","",VLOOKUP(AW58,シフト記号表!$C$6:$K$35,9,FALSE))</f>
        <v/>
      </c>
      <c r="AX59" s="505">
        <f>IF($BB$3="４週",SUM(S59:AT59),IF($BB$3="暦月",SUM(S59:AW59),""))</f>
        <v>0</v>
      </c>
      <c r="AY59" s="506"/>
      <c r="AZ59" s="507">
        <f>IF($BB$3="４週",AX59/4,IF($BB$3="暦月",勤務形態一覧表!AX59/(勤務形態一覧表!$BB$8/7),""))</f>
        <v>0</v>
      </c>
      <c r="BA59" s="508"/>
      <c r="BB59" s="449"/>
      <c r="BC59" s="419"/>
      <c r="BD59" s="419"/>
      <c r="BE59" s="419"/>
      <c r="BF59" s="420"/>
    </row>
    <row r="60" spans="2:58" ht="20.25" customHeight="1" x14ac:dyDescent="0.45">
      <c r="B60" s="548"/>
      <c r="C60" s="387"/>
      <c r="D60" s="388"/>
      <c r="E60" s="389"/>
      <c r="F60" s="116">
        <f>C58</f>
        <v>0</v>
      </c>
      <c r="G60" s="428"/>
      <c r="H60" s="412"/>
      <c r="I60" s="413"/>
      <c r="J60" s="413"/>
      <c r="K60" s="414"/>
      <c r="L60" s="433"/>
      <c r="M60" s="434"/>
      <c r="N60" s="434"/>
      <c r="O60" s="435"/>
      <c r="P60" s="509" t="s">
        <v>50</v>
      </c>
      <c r="Q60" s="510"/>
      <c r="R60" s="511"/>
      <c r="S60" s="255" t="str">
        <f>IF(S58="","",VLOOKUP(S58,シフト記号表!$C$6:$U$35,19,FALSE))</f>
        <v/>
      </c>
      <c r="T60" s="256" t="str">
        <f>IF(T58="","",VLOOKUP(T58,シフト記号表!$C$6:$U$35,19,FALSE))</f>
        <v/>
      </c>
      <c r="U60" s="256" t="str">
        <f>IF(U58="","",VLOOKUP(U58,シフト記号表!$C$6:$U$35,19,FALSE))</f>
        <v/>
      </c>
      <c r="V60" s="256" t="str">
        <f>IF(V58="","",VLOOKUP(V58,シフト記号表!$C$6:$U$35,19,FALSE))</f>
        <v/>
      </c>
      <c r="W60" s="256" t="str">
        <f>IF(W58="","",VLOOKUP(W58,シフト記号表!$C$6:$U$35,19,FALSE))</f>
        <v/>
      </c>
      <c r="X60" s="256" t="str">
        <f>IF(X58="","",VLOOKUP(X58,シフト記号表!$C$6:$U$35,19,FALSE))</f>
        <v/>
      </c>
      <c r="Y60" s="257" t="str">
        <f>IF(Y58="","",VLOOKUP(Y58,シフト記号表!$C$6:$U$35,19,FALSE))</f>
        <v/>
      </c>
      <c r="Z60" s="255" t="str">
        <f>IF(Z58="","",VLOOKUP(Z58,シフト記号表!$C$6:$U$35,19,FALSE))</f>
        <v/>
      </c>
      <c r="AA60" s="256" t="str">
        <f>IF(AA58="","",VLOOKUP(AA58,シフト記号表!$C$6:$U$35,19,FALSE))</f>
        <v/>
      </c>
      <c r="AB60" s="256" t="str">
        <f>IF(AB58="","",VLOOKUP(AB58,シフト記号表!$C$6:$U$35,19,FALSE))</f>
        <v/>
      </c>
      <c r="AC60" s="256" t="str">
        <f>IF(AC58="","",VLOOKUP(AC58,シフト記号表!$C$6:$U$35,19,FALSE))</f>
        <v/>
      </c>
      <c r="AD60" s="256" t="str">
        <f>IF(AD58="","",VLOOKUP(AD58,シフト記号表!$C$6:$U$35,19,FALSE))</f>
        <v/>
      </c>
      <c r="AE60" s="256" t="str">
        <f>IF(AE58="","",VLOOKUP(AE58,シフト記号表!$C$6:$U$35,19,FALSE))</f>
        <v/>
      </c>
      <c r="AF60" s="257" t="str">
        <f>IF(AF58="","",VLOOKUP(AF58,シフト記号表!$C$6:$U$35,19,FALSE))</f>
        <v/>
      </c>
      <c r="AG60" s="255" t="str">
        <f>IF(AG58="","",VLOOKUP(AG58,シフト記号表!$C$6:$U$35,19,FALSE))</f>
        <v/>
      </c>
      <c r="AH60" s="256" t="str">
        <f>IF(AH58="","",VLOOKUP(AH58,シフト記号表!$C$6:$U$35,19,FALSE))</f>
        <v/>
      </c>
      <c r="AI60" s="256" t="str">
        <f>IF(AI58="","",VLOOKUP(AI58,シフト記号表!$C$6:$U$35,19,FALSE))</f>
        <v/>
      </c>
      <c r="AJ60" s="256" t="str">
        <f>IF(AJ58="","",VLOOKUP(AJ58,シフト記号表!$C$6:$U$35,19,FALSE))</f>
        <v/>
      </c>
      <c r="AK60" s="256" t="str">
        <f>IF(AK58="","",VLOOKUP(AK58,シフト記号表!$C$6:$U$35,19,FALSE))</f>
        <v/>
      </c>
      <c r="AL60" s="256" t="str">
        <f>IF(AL58="","",VLOOKUP(AL58,シフト記号表!$C$6:$U$35,19,FALSE))</f>
        <v/>
      </c>
      <c r="AM60" s="257" t="str">
        <f>IF(AM58="","",VLOOKUP(AM58,シフト記号表!$C$6:$U$35,19,FALSE))</f>
        <v/>
      </c>
      <c r="AN60" s="255" t="str">
        <f>IF(AN58="","",VLOOKUP(AN58,シフト記号表!$C$6:$U$35,19,FALSE))</f>
        <v/>
      </c>
      <c r="AO60" s="256" t="str">
        <f>IF(AO58="","",VLOOKUP(AO58,シフト記号表!$C$6:$U$35,19,FALSE))</f>
        <v/>
      </c>
      <c r="AP60" s="256" t="str">
        <f>IF(AP58="","",VLOOKUP(AP58,シフト記号表!$C$6:$U$35,19,FALSE))</f>
        <v/>
      </c>
      <c r="AQ60" s="256" t="str">
        <f>IF(AQ58="","",VLOOKUP(AQ58,シフト記号表!$C$6:$U$35,19,FALSE))</f>
        <v/>
      </c>
      <c r="AR60" s="256" t="str">
        <f>IF(AR58="","",VLOOKUP(AR58,シフト記号表!$C$6:$U$35,19,FALSE))</f>
        <v/>
      </c>
      <c r="AS60" s="256" t="str">
        <f>IF(AS58="","",VLOOKUP(AS58,シフト記号表!$C$6:$U$35,19,FALSE))</f>
        <v/>
      </c>
      <c r="AT60" s="257" t="str">
        <f>IF(AT58="","",VLOOKUP(AT58,シフト記号表!$C$6:$U$35,19,FALSE))</f>
        <v/>
      </c>
      <c r="AU60" s="255" t="str">
        <f>IF(AU58="","",VLOOKUP(AU58,シフト記号表!$C$6:$U$35,19,FALSE))</f>
        <v/>
      </c>
      <c r="AV60" s="256" t="str">
        <f>IF(AV58="","",VLOOKUP(AV58,シフト記号表!$C$6:$U$35,19,FALSE))</f>
        <v/>
      </c>
      <c r="AW60" s="256" t="str">
        <f>IF(AW58="","",VLOOKUP(AW58,シフト記号表!$C$6:$U$35,19,FALSE))</f>
        <v/>
      </c>
      <c r="AX60" s="512">
        <f>IF($BB$3="４週",SUM(S60:AT60),IF($BB$3="暦月",SUM(S60:AW60),""))</f>
        <v>0</v>
      </c>
      <c r="AY60" s="513"/>
      <c r="AZ60" s="514">
        <f>IF($BB$3="４週",AX60/4,IF($BB$3="暦月",勤務形態一覧表!AX60/(勤務形態一覧表!$BB$8/7),""))</f>
        <v>0</v>
      </c>
      <c r="BA60" s="515"/>
      <c r="BB60" s="450"/>
      <c r="BC60" s="434"/>
      <c r="BD60" s="434"/>
      <c r="BE60" s="434"/>
      <c r="BF60" s="435"/>
    </row>
    <row r="61" spans="2:58" ht="20.25" customHeight="1" x14ac:dyDescent="0.45">
      <c r="B61" s="617">
        <f>B58+1</f>
        <v>14</v>
      </c>
      <c r="C61" s="384"/>
      <c r="D61" s="385"/>
      <c r="E61" s="386"/>
      <c r="F61" s="115"/>
      <c r="G61" s="618"/>
      <c r="H61" s="619"/>
      <c r="I61" s="620"/>
      <c r="J61" s="620"/>
      <c r="K61" s="621"/>
      <c r="L61" s="418"/>
      <c r="M61" s="419"/>
      <c r="N61" s="419"/>
      <c r="O61" s="420"/>
      <c r="P61" s="622" t="s">
        <v>49</v>
      </c>
      <c r="Q61" s="623"/>
      <c r="R61" s="624"/>
      <c r="S61" s="259"/>
      <c r="T61" s="258"/>
      <c r="U61" s="258"/>
      <c r="V61" s="258"/>
      <c r="W61" s="258"/>
      <c r="X61" s="258"/>
      <c r="Y61" s="260"/>
      <c r="Z61" s="259"/>
      <c r="AA61" s="258"/>
      <c r="AB61" s="258"/>
      <c r="AC61" s="258"/>
      <c r="AD61" s="258"/>
      <c r="AE61" s="258"/>
      <c r="AF61" s="260"/>
      <c r="AG61" s="259"/>
      <c r="AH61" s="258"/>
      <c r="AI61" s="258"/>
      <c r="AJ61" s="258"/>
      <c r="AK61" s="258"/>
      <c r="AL61" s="258"/>
      <c r="AM61" s="260"/>
      <c r="AN61" s="259"/>
      <c r="AO61" s="258"/>
      <c r="AP61" s="258"/>
      <c r="AQ61" s="258"/>
      <c r="AR61" s="258"/>
      <c r="AS61" s="258"/>
      <c r="AT61" s="260"/>
      <c r="AU61" s="259"/>
      <c r="AV61" s="258"/>
      <c r="AW61" s="258"/>
      <c r="AX61" s="613"/>
      <c r="AY61" s="614"/>
      <c r="AZ61" s="615"/>
      <c r="BA61" s="616"/>
      <c r="BB61" s="449"/>
      <c r="BC61" s="419"/>
      <c r="BD61" s="419"/>
      <c r="BE61" s="419"/>
      <c r="BF61" s="420"/>
    </row>
    <row r="62" spans="2:58" ht="20.25" customHeight="1" x14ac:dyDescent="0.45">
      <c r="B62" s="548"/>
      <c r="C62" s="384"/>
      <c r="D62" s="385"/>
      <c r="E62" s="386"/>
      <c r="F62" s="91"/>
      <c r="G62" s="408"/>
      <c r="H62" s="412"/>
      <c r="I62" s="413"/>
      <c r="J62" s="413"/>
      <c r="K62" s="414"/>
      <c r="L62" s="418"/>
      <c r="M62" s="419"/>
      <c r="N62" s="419"/>
      <c r="O62" s="420"/>
      <c r="P62" s="502" t="s">
        <v>15</v>
      </c>
      <c r="Q62" s="503"/>
      <c r="R62" s="504"/>
      <c r="S62" s="252" t="str">
        <f>IF(S61="","",VLOOKUP(S61,シフト記号表!$C$6:$K$35,9,FALSE))</f>
        <v/>
      </c>
      <c r="T62" s="253" t="str">
        <f>IF(T61="","",VLOOKUP(T61,シフト記号表!$C$6:$K$35,9,FALSE))</f>
        <v/>
      </c>
      <c r="U62" s="253" t="str">
        <f>IF(U61="","",VLOOKUP(U61,シフト記号表!$C$6:$K$35,9,FALSE))</f>
        <v/>
      </c>
      <c r="V62" s="253" t="str">
        <f>IF(V61="","",VLOOKUP(V61,シフト記号表!$C$6:$K$35,9,FALSE))</f>
        <v/>
      </c>
      <c r="W62" s="253" t="str">
        <f>IF(W61="","",VLOOKUP(W61,シフト記号表!$C$6:$K$35,9,FALSE))</f>
        <v/>
      </c>
      <c r="X62" s="253" t="str">
        <f>IF(X61="","",VLOOKUP(X61,シフト記号表!$C$6:$K$35,9,FALSE))</f>
        <v/>
      </c>
      <c r="Y62" s="254" t="str">
        <f>IF(Y61="","",VLOOKUP(Y61,シフト記号表!$C$6:$K$35,9,FALSE))</f>
        <v/>
      </c>
      <c r="Z62" s="252" t="str">
        <f>IF(Z61="","",VLOOKUP(Z61,シフト記号表!$C$6:$K$35,9,FALSE))</f>
        <v/>
      </c>
      <c r="AA62" s="253" t="str">
        <f>IF(AA61="","",VLOOKUP(AA61,シフト記号表!$C$6:$K$35,9,FALSE))</f>
        <v/>
      </c>
      <c r="AB62" s="253" t="str">
        <f>IF(AB61="","",VLOOKUP(AB61,シフト記号表!$C$6:$K$35,9,FALSE))</f>
        <v/>
      </c>
      <c r="AC62" s="253" t="str">
        <f>IF(AC61="","",VLOOKUP(AC61,シフト記号表!$C$6:$K$35,9,FALSE))</f>
        <v/>
      </c>
      <c r="AD62" s="253" t="str">
        <f>IF(AD61="","",VLOOKUP(AD61,シフト記号表!$C$6:$K$35,9,FALSE))</f>
        <v/>
      </c>
      <c r="AE62" s="253" t="str">
        <f>IF(AE61="","",VLOOKUP(AE61,シフト記号表!$C$6:$K$35,9,FALSE))</f>
        <v/>
      </c>
      <c r="AF62" s="254" t="str">
        <f>IF(AF61="","",VLOOKUP(AF61,シフト記号表!$C$6:$K$35,9,FALSE))</f>
        <v/>
      </c>
      <c r="AG62" s="252" t="str">
        <f>IF(AG61="","",VLOOKUP(AG61,シフト記号表!$C$6:$K$35,9,FALSE))</f>
        <v/>
      </c>
      <c r="AH62" s="253" t="str">
        <f>IF(AH61="","",VLOOKUP(AH61,シフト記号表!$C$6:$K$35,9,FALSE))</f>
        <v/>
      </c>
      <c r="AI62" s="253" t="str">
        <f>IF(AI61="","",VLOOKUP(AI61,シフト記号表!$C$6:$K$35,9,FALSE))</f>
        <v/>
      </c>
      <c r="AJ62" s="253" t="str">
        <f>IF(AJ61="","",VLOOKUP(AJ61,シフト記号表!$C$6:$K$35,9,FALSE))</f>
        <v/>
      </c>
      <c r="AK62" s="253" t="str">
        <f>IF(AK61="","",VLOOKUP(AK61,シフト記号表!$C$6:$K$35,9,FALSE))</f>
        <v/>
      </c>
      <c r="AL62" s="253" t="str">
        <f>IF(AL61="","",VLOOKUP(AL61,シフト記号表!$C$6:$K$35,9,FALSE))</f>
        <v/>
      </c>
      <c r="AM62" s="254" t="str">
        <f>IF(AM61="","",VLOOKUP(AM61,シフト記号表!$C$6:$K$35,9,FALSE))</f>
        <v/>
      </c>
      <c r="AN62" s="252" t="str">
        <f>IF(AN61="","",VLOOKUP(AN61,シフト記号表!$C$6:$K$35,9,FALSE))</f>
        <v/>
      </c>
      <c r="AO62" s="253" t="str">
        <f>IF(AO61="","",VLOOKUP(AO61,シフト記号表!$C$6:$K$35,9,FALSE))</f>
        <v/>
      </c>
      <c r="AP62" s="253" t="str">
        <f>IF(AP61="","",VLOOKUP(AP61,シフト記号表!$C$6:$K$35,9,FALSE))</f>
        <v/>
      </c>
      <c r="AQ62" s="253" t="str">
        <f>IF(AQ61="","",VLOOKUP(AQ61,シフト記号表!$C$6:$K$35,9,FALSE))</f>
        <v/>
      </c>
      <c r="AR62" s="253" t="str">
        <f>IF(AR61="","",VLOOKUP(AR61,シフト記号表!$C$6:$K$35,9,FALSE))</f>
        <v/>
      </c>
      <c r="AS62" s="253" t="str">
        <f>IF(AS61="","",VLOOKUP(AS61,シフト記号表!$C$6:$K$35,9,FALSE))</f>
        <v/>
      </c>
      <c r="AT62" s="254" t="str">
        <f>IF(AT61="","",VLOOKUP(AT61,シフト記号表!$C$6:$K$35,9,FALSE))</f>
        <v/>
      </c>
      <c r="AU62" s="252" t="str">
        <f>IF(AU61="","",VLOOKUP(AU61,シフト記号表!$C$6:$K$35,9,FALSE))</f>
        <v/>
      </c>
      <c r="AV62" s="253" t="str">
        <f>IF(AV61="","",VLOOKUP(AV61,シフト記号表!$C$6:$K$35,9,FALSE))</f>
        <v/>
      </c>
      <c r="AW62" s="253" t="str">
        <f>IF(AW61="","",VLOOKUP(AW61,シフト記号表!$C$6:$K$35,9,FALSE))</f>
        <v/>
      </c>
      <c r="AX62" s="505">
        <f>IF($BB$3="４週",SUM(S62:AT62),IF($BB$3="暦月",SUM(S62:AW62),""))</f>
        <v>0</v>
      </c>
      <c r="AY62" s="506"/>
      <c r="AZ62" s="507">
        <f>IF($BB$3="４週",AX62/4,IF($BB$3="暦月",勤務形態一覧表!AX62/(勤務形態一覧表!$BB$8/7),""))</f>
        <v>0</v>
      </c>
      <c r="BA62" s="508"/>
      <c r="BB62" s="449"/>
      <c r="BC62" s="419"/>
      <c r="BD62" s="419"/>
      <c r="BE62" s="419"/>
      <c r="BF62" s="420"/>
    </row>
    <row r="63" spans="2:58" ht="20.25" customHeight="1" x14ac:dyDescent="0.45">
      <c r="B63" s="548"/>
      <c r="C63" s="387"/>
      <c r="D63" s="388"/>
      <c r="E63" s="389"/>
      <c r="F63" s="116">
        <f>C61</f>
        <v>0</v>
      </c>
      <c r="G63" s="428"/>
      <c r="H63" s="412"/>
      <c r="I63" s="413"/>
      <c r="J63" s="413"/>
      <c r="K63" s="414"/>
      <c r="L63" s="433"/>
      <c r="M63" s="434"/>
      <c r="N63" s="434"/>
      <c r="O63" s="435"/>
      <c r="P63" s="509" t="s">
        <v>50</v>
      </c>
      <c r="Q63" s="510"/>
      <c r="R63" s="511"/>
      <c r="S63" s="255" t="str">
        <f>IF(S61="","",VLOOKUP(S61,シフト記号表!$C$6:$U$35,19,FALSE))</f>
        <v/>
      </c>
      <c r="T63" s="256" t="str">
        <f>IF(T61="","",VLOOKUP(T61,シフト記号表!$C$6:$U$35,19,FALSE))</f>
        <v/>
      </c>
      <c r="U63" s="256" t="str">
        <f>IF(U61="","",VLOOKUP(U61,シフト記号表!$C$6:$U$35,19,FALSE))</f>
        <v/>
      </c>
      <c r="V63" s="256" t="str">
        <f>IF(V61="","",VLOOKUP(V61,シフト記号表!$C$6:$U$35,19,FALSE))</f>
        <v/>
      </c>
      <c r="W63" s="256" t="str">
        <f>IF(W61="","",VLOOKUP(W61,シフト記号表!$C$6:$U$35,19,FALSE))</f>
        <v/>
      </c>
      <c r="X63" s="256" t="str">
        <f>IF(X61="","",VLOOKUP(X61,シフト記号表!$C$6:$U$35,19,FALSE))</f>
        <v/>
      </c>
      <c r="Y63" s="257" t="str">
        <f>IF(Y61="","",VLOOKUP(Y61,シフト記号表!$C$6:$U$35,19,FALSE))</f>
        <v/>
      </c>
      <c r="Z63" s="255" t="str">
        <f>IF(Z61="","",VLOOKUP(Z61,シフト記号表!$C$6:$U$35,19,FALSE))</f>
        <v/>
      </c>
      <c r="AA63" s="256" t="str">
        <f>IF(AA61="","",VLOOKUP(AA61,シフト記号表!$C$6:$U$35,19,FALSE))</f>
        <v/>
      </c>
      <c r="AB63" s="256" t="str">
        <f>IF(AB61="","",VLOOKUP(AB61,シフト記号表!$C$6:$U$35,19,FALSE))</f>
        <v/>
      </c>
      <c r="AC63" s="256" t="str">
        <f>IF(AC61="","",VLOOKUP(AC61,シフト記号表!$C$6:$U$35,19,FALSE))</f>
        <v/>
      </c>
      <c r="AD63" s="256" t="str">
        <f>IF(AD61="","",VLOOKUP(AD61,シフト記号表!$C$6:$U$35,19,FALSE))</f>
        <v/>
      </c>
      <c r="AE63" s="256" t="str">
        <f>IF(AE61="","",VLOOKUP(AE61,シフト記号表!$C$6:$U$35,19,FALSE))</f>
        <v/>
      </c>
      <c r="AF63" s="257" t="str">
        <f>IF(AF61="","",VLOOKUP(AF61,シフト記号表!$C$6:$U$35,19,FALSE))</f>
        <v/>
      </c>
      <c r="AG63" s="255" t="str">
        <f>IF(AG61="","",VLOOKUP(AG61,シフト記号表!$C$6:$U$35,19,FALSE))</f>
        <v/>
      </c>
      <c r="AH63" s="256" t="str">
        <f>IF(AH61="","",VLOOKUP(AH61,シフト記号表!$C$6:$U$35,19,FALSE))</f>
        <v/>
      </c>
      <c r="AI63" s="256" t="str">
        <f>IF(AI61="","",VLOOKUP(AI61,シフト記号表!$C$6:$U$35,19,FALSE))</f>
        <v/>
      </c>
      <c r="AJ63" s="256" t="str">
        <f>IF(AJ61="","",VLOOKUP(AJ61,シフト記号表!$C$6:$U$35,19,FALSE))</f>
        <v/>
      </c>
      <c r="AK63" s="256" t="str">
        <f>IF(AK61="","",VLOOKUP(AK61,シフト記号表!$C$6:$U$35,19,FALSE))</f>
        <v/>
      </c>
      <c r="AL63" s="256" t="str">
        <f>IF(AL61="","",VLOOKUP(AL61,シフト記号表!$C$6:$U$35,19,FALSE))</f>
        <v/>
      </c>
      <c r="AM63" s="257" t="str">
        <f>IF(AM61="","",VLOOKUP(AM61,シフト記号表!$C$6:$U$35,19,FALSE))</f>
        <v/>
      </c>
      <c r="AN63" s="255" t="str">
        <f>IF(AN61="","",VLOOKUP(AN61,シフト記号表!$C$6:$U$35,19,FALSE))</f>
        <v/>
      </c>
      <c r="AO63" s="256" t="str">
        <f>IF(AO61="","",VLOOKUP(AO61,シフト記号表!$C$6:$U$35,19,FALSE))</f>
        <v/>
      </c>
      <c r="AP63" s="256" t="str">
        <f>IF(AP61="","",VLOOKUP(AP61,シフト記号表!$C$6:$U$35,19,FALSE))</f>
        <v/>
      </c>
      <c r="AQ63" s="256" t="str">
        <f>IF(AQ61="","",VLOOKUP(AQ61,シフト記号表!$C$6:$U$35,19,FALSE))</f>
        <v/>
      </c>
      <c r="AR63" s="256" t="str">
        <f>IF(AR61="","",VLOOKUP(AR61,シフト記号表!$C$6:$U$35,19,FALSE))</f>
        <v/>
      </c>
      <c r="AS63" s="256" t="str">
        <f>IF(AS61="","",VLOOKUP(AS61,シフト記号表!$C$6:$U$35,19,FALSE))</f>
        <v/>
      </c>
      <c r="AT63" s="257" t="str">
        <f>IF(AT61="","",VLOOKUP(AT61,シフト記号表!$C$6:$U$35,19,FALSE))</f>
        <v/>
      </c>
      <c r="AU63" s="255" t="str">
        <f>IF(AU61="","",VLOOKUP(AU61,シフト記号表!$C$6:$U$35,19,FALSE))</f>
        <v/>
      </c>
      <c r="AV63" s="256" t="str">
        <f>IF(AV61="","",VLOOKUP(AV61,シフト記号表!$C$6:$U$35,19,FALSE))</f>
        <v/>
      </c>
      <c r="AW63" s="256" t="str">
        <f>IF(AW61="","",VLOOKUP(AW61,シフト記号表!$C$6:$U$35,19,FALSE))</f>
        <v/>
      </c>
      <c r="AX63" s="512">
        <f>IF($BB$3="４週",SUM(S63:AT63),IF($BB$3="暦月",SUM(S63:AW63),""))</f>
        <v>0</v>
      </c>
      <c r="AY63" s="513"/>
      <c r="AZ63" s="514">
        <f>IF($BB$3="４週",AX63/4,IF($BB$3="暦月",勤務形態一覧表!AX63/(勤務形態一覧表!$BB$8/7),""))</f>
        <v>0</v>
      </c>
      <c r="BA63" s="515"/>
      <c r="BB63" s="450"/>
      <c r="BC63" s="434"/>
      <c r="BD63" s="434"/>
      <c r="BE63" s="434"/>
      <c r="BF63" s="435"/>
    </row>
    <row r="64" spans="2:58" ht="20.25" customHeight="1" x14ac:dyDescent="0.45">
      <c r="B64" s="548">
        <f>B61+1</f>
        <v>15</v>
      </c>
      <c r="C64" s="381"/>
      <c r="D64" s="382"/>
      <c r="E64" s="383"/>
      <c r="F64" s="113"/>
      <c r="G64" s="427"/>
      <c r="H64" s="429"/>
      <c r="I64" s="413"/>
      <c r="J64" s="413"/>
      <c r="K64" s="414"/>
      <c r="L64" s="430"/>
      <c r="M64" s="431"/>
      <c r="N64" s="431"/>
      <c r="O64" s="432"/>
      <c r="P64" s="499" t="s">
        <v>49</v>
      </c>
      <c r="Q64" s="500"/>
      <c r="R64" s="501"/>
      <c r="S64" s="259"/>
      <c r="T64" s="258"/>
      <c r="U64" s="258"/>
      <c r="V64" s="258"/>
      <c r="W64" s="258"/>
      <c r="X64" s="258"/>
      <c r="Y64" s="260"/>
      <c r="Z64" s="259"/>
      <c r="AA64" s="258"/>
      <c r="AB64" s="258"/>
      <c r="AC64" s="258"/>
      <c r="AD64" s="258"/>
      <c r="AE64" s="258"/>
      <c r="AF64" s="260"/>
      <c r="AG64" s="259"/>
      <c r="AH64" s="258"/>
      <c r="AI64" s="258"/>
      <c r="AJ64" s="258"/>
      <c r="AK64" s="258"/>
      <c r="AL64" s="258"/>
      <c r="AM64" s="260"/>
      <c r="AN64" s="259"/>
      <c r="AO64" s="258"/>
      <c r="AP64" s="258"/>
      <c r="AQ64" s="258"/>
      <c r="AR64" s="258"/>
      <c r="AS64" s="258"/>
      <c r="AT64" s="260"/>
      <c r="AU64" s="259"/>
      <c r="AV64" s="258"/>
      <c r="AW64" s="258"/>
      <c r="AX64" s="609"/>
      <c r="AY64" s="610"/>
      <c r="AZ64" s="611"/>
      <c r="BA64" s="612"/>
      <c r="BB64" s="448"/>
      <c r="BC64" s="431"/>
      <c r="BD64" s="431"/>
      <c r="BE64" s="431"/>
      <c r="BF64" s="432"/>
    </row>
    <row r="65" spans="2:58" ht="20.25" customHeight="1" x14ac:dyDescent="0.45">
      <c r="B65" s="548"/>
      <c r="C65" s="384"/>
      <c r="D65" s="385"/>
      <c r="E65" s="386"/>
      <c r="F65" s="91"/>
      <c r="G65" s="408"/>
      <c r="H65" s="412"/>
      <c r="I65" s="413"/>
      <c r="J65" s="413"/>
      <c r="K65" s="414"/>
      <c r="L65" s="418"/>
      <c r="M65" s="419"/>
      <c r="N65" s="419"/>
      <c r="O65" s="420"/>
      <c r="P65" s="502" t="s">
        <v>15</v>
      </c>
      <c r="Q65" s="503"/>
      <c r="R65" s="504"/>
      <c r="S65" s="252" t="str">
        <f>IF(S64="","",VLOOKUP(S64,シフト記号表!$C$6:$K$35,9,FALSE))</f>
        <v/>
      </c>
      <c r="T65" s="253" t="str">
        <f>IF(T64="","",VLOOKUP(T64,シフト記号表!$C$6:$K$35,9,FALSE))</f>
        <v/>
      </c>
      <c r="U65" s="253" t="str">
        <f>IF(U64="","",VLOOKUP(U64,シフト記号表!$C$6:$K$35,9,FALSE))</f>
        <v/>
      </c>
      <c r="V65" s="253" t="str">
        <f>IF(V64="","",VLOOKUP(V64,シフト記号表!$C$6:$K$35,9,FALSE))</f>
        <v/>
      </c>
      <c r="W65" s="253" t="str">
        <f>IF(W64="","",VLOOKUP(W64,シフト記号表!$C$6:$K$35,9,FALSE))</f>
        <v/>
      </c>
      <c r="X65" s="253" t="str">
        <f>IF(X64="","",VLOOKUP(X64,シフト記号表!$C$6:$K$35,9,FALSE))</f>
        <v/>
      </c>
      <c r="Y65" s="254" t="str">
        <f>IF(Y64="","",VLOOKUP(Y64,シフト記号表!$C$6:$K$35,9,FALSE))</f>
        <v/>
      </c>
      <c r="Z65" s="252" t="str">
        <f>IF(Z64="","",VLOOKUP(Z64,シフト記号表!$C$6:$K$35,9,FALSE))</f>
        <v/>
      </c>
      <c r="AA65" s="253" t="str">
        <f>IF(AA64="","",VLOOKUP(AA64,シフト記号表!$C$6:$K$35,9,FALSE))</f>
        <v/>
      </c>
      <c r="AB65" s="253" t="str">
        <f>IF(AB64="","",VLOOKUP(AB64,シフト記号表!$C$6:$K$35,9,FALSE))</f>
        <v/>
      </c>
      <c r="AC65" s="253" t="str">
        <f>IF(AC64="","",VLOOKUP(AC64,シフト記号表!$C$6:$K$35,9,FALSE))</f>
        <v/>
      </c>
      <c r="AD65" s="253" t="str">
        <f>IF(AD64="","",VLOOKUP(AD64,シフト記号表!$C$6:$K$35,9,FALSE))</f>
        <v/>
      </c>
      <c r="AE65" s="253" t="str">
        <f>IF(AE64="","",VLOOKUP(AE64,シフト記号表!$C$6:$K$35,9,FALSE))</f>
        <v/>
      </c>
      <c r="AF65" s="254" t="str">
        <f>IF(AF64="","",VLOOKUP(AF64,シフト記号表!$C$6:$K$35,9,FALSE))</f>
        <v/>
      </c>
      <c r="AG65" s="252" t="str">
        <f>IF(AG64="","",VLOOKUP(AG64,シフト記号表!$C$6:$K$35,9,FALSE))</f>
        <v/>
      </c>
      <c r="AH65" s="253" t="str">
        <f>IF(AH64="","",VLOOKUP(AH64,シフト記号表!$C$6:$K$35,9,FALSE))</f>
        <v/>
      </c>
      <c r="AI65" s="253" t="str">
        <f>IF(AI64="","",VLOOKUP(AI64,シフト記号表!$C$6:$K$35,9,FALSE))</f>
        <v/>
      </c>
      <c r="AJ65" s="253" t="str">
        <f>IF(AJ64="","",VLOOKUP(AJ64,シフト記号表!$C$6:$K$35,9,FALSE))</f>
        <v/>
      </c>
      <c r="AK65" s="253" t="str">
        <f>IF(AK64="","",VLOOKUP(AK64,シフト記号表!$C$6:$K$35,9,FALSE))</f>
        <v/>
      </c>
      <c r="AL65" s="253" t="str">
        <f>IF(AL64="","",VLOOKUP(AL64,シフト記号表!$C$6:$K$35,9,FALSE))</f>
        <v/>
      </c>
      <c r="AM65" s="254" t="str">
        <f>IF(AM64="","",VLOOKUP(AM64,シフト記号表!$C$6:$K$35,9,FALSE))</f>
        <v/>
      </c>
      <c r="AN65" s="252" t="str">
        <f>IF(AN64="","",VLOOKUP(AN64,シフト記号表!$C$6:$K$35,9,FALSE))</f>
        <v/>
      </c>
      <c r="AO65" s="253" t="str">
        <f>IF(AO64="","",VLOOKUP(AO64,シフト記号表!$C$6:$K$35,9,FALSE))</f>
        <v/>
      </c>
      <c r="AP65" s="253" t="str">
        <f>IF(AP64="","",VLOOKUP(AP64,シフト記号表!$C$6:$K$35,9,FALSE))</f>
        <v/>
      </c>
      <c r="AQ65" s="253" t="str">
        <f>IF(AQ64="","",VLOOKUP(AQ64,シフト記号表!$C$6:$K$35,9,FALSE))</f>
        <v/>
      </c>
      <c r="AR65" s="253" t="str">
        <f>IF(AR64="","",VLOOKUP(AR64,シフト記号表!$C$6:$K$35,9,FALSE))</f>
        <v/>
      </c>
      <c r="AS65" s="253" t="str">
        <f>IF(AS64="","",VLOOKUP(AS64,シフト記号表!$C$6:$K$35,9,FALSE))</f>
        <v/>
      </c>
      <c r="AT65" s="254" t="str">
        <f>IF(AT64="","",VLOOKUP(AT64,シフト記号表!$C$6:$K$35,9,FALSE))</f>
        <v/>
      </c>
      <c r="AU65" s="252" t="str">
        <f>IF(AU64="","",VLOOKUP(AU64,シフト記号表!$C$6:$K$35,9,FALSE))</f>
        <v/>
      </c>
      <c r="AV65" s="253" t="str">
        <f>IF(AV64="","",VLOOKUP(AV64,シフト記号表!$C$6:$K$35,9,FALSE))</f>
        <v/>
      </c>
      <c r="AW65" s="253" t="str">
        <f>IF(AW64="","",VLOOKUP(AW64,シフト記号表!$C$6:$K$35,9,FALSE))</f>
        <v/>
      </c>
      <c r="AX65" s="505">
        <f>IF($BB$3="４週",SUM(S65:AT65),IF($BB$3="暦月",SUM(S65:AW65),""))</f>
        <v>0</v>
      </c>
      <c r="AY65" s="506"/>
      <c r="AZ65" s="507">
        <f>IF($BB$3="４週",AX65/4,IF($BB$3="暦月",勤務形態一覧表!AX65/(勤務形態一覧表!$BB$8/7),""))</f>
        <v>0</v>
      </c>
      <c r="BA65" s="508"/>
      <c r="BB65" s="449"/>
      <c r="BC65" s="419"/>
      <c r="BD65" s="419"/>
      <c r="BE65" s="419"/>
      <c r="BF65" s="420"/>
    </row>
    <row r="66" spans="2:58" ht="20.25" customHeight="1" x14ac:dyDescent="0.45">
      <c r="B66" s="548"/>
      <c r="C66" s="387"/>
      <c r="D66" s="388"/>
      <c r="E66" s="389"/>
      <c r="F66" s="116">
        <f>C64</f>
        <v>0</v>
      </c>
      <c r="G66" s="428"/>
      <c r="H66" s="412"/>
      <c r="I66" s="413"/>
      <c r="J66" s="413"/>
      <c r="K66" s="414"/>
      <c r="L66" s="433"/>
      <c r="M66" s="434"/>
      <c r="N66" s="434"/>
      <c r="O66" s="435"/>
      <c r="P66" s="509" t="s">
        <v>50</v>
      </c>
      <c r="Q66" s="510"/>
      <c r="R66" s="511"/>
      <c r="S66" s="255" t="str">
        <f>IF(S64="","",VLOOKUP(S64,シフト記号表!$C$6:$U$35,19,FALSE))</f>
        <v/>
      </c>
      <c r="T66" s="256" t="str">
        <f>IF(T64="","",VLOOKUP(T64,シフト記号表!$C$6:$U$35,19,FALSE))</f>
        <v/>
      </c>
      <c r="U66" s="256" t="str">
        <f>IF(U64="","",VLOOKUP(U64,シフト記号表!$C$6:$U$35,19,FALSE))</f>
        <v/>
      </c>
      <c r="V66" s="256" t="str">
        <f>IF(V64="","",VLOOKUP(V64,シフト記号表!$C$6:$U$35,19,FALSE))</f>
        <v/>
      </c>
      <c r="W66" s="256" t="str">
        <f>IF(W64="","",VLOOKUP(W64,シフト記号表!$C$6:$U$35,19,FALSE))</f>
        <v/>
      </c>
      <c r="X66" s="256" t="str">
        <f>IF(X64="","",VLOOKUP(X64,シフト記号表!$C$6:$U$35,19,FALSE))</f>
        <v/>
      </c>
      <c r="Y66" s="257" t="str">
        <f>IF(Y64="","",VLOOKUP(Y64,シフト記号表!$C$6:$U$35,19,FALSE))</f>
        <v/>
      </c>
      <c r="Z66" s="255" t="str">
        <f>IF(Z64="","",VLOOKUP(Z64,シフト記号表!$C$6:$U$35,19,FALSE))</f>
        <v/>
      </c>
      <c r="AA66" s="256" t="str">
        <f>IF(AA64="","",VLOOKUP(AA64,シフト記号表!$C$6:$U$35,19,FALSE))</f>
        <v/>
      </c>
      <c r="AB66" s="256" t="str">
        <f>IF(AB64="","",VLOOKUP(AB64,シフト記号表!$C$6:$U$35,19,FALSE))</f>
        <v/>
      </c>
      <c r="AC66" s="256" t="str">
        <f>IF(AC64="","",VLOOKUP(AC64,シフト記号表!$C$6:$U$35,19,FALSE))</f>
        <v/>
      </c>
      <c r="AD66" s="256" t="str">
        <f>IF(AD64="","",VLOOKUP(AD64,シフト記号表!$C$6:$U$35,19,FALSE))</f>
        <v/>
      </c>
      <c r="AE66" s="256" t="str">
        <f>IF(AE64="","",VLOOKUP(AE64,シフト記号表!$C$6:$U$35,19,FALSE))</f>
        <v/>
      </c>
      <c r="AF66" s="257" t="str">
        <f>IF(AF64="","",VLOOKUP(AF64,シフト記号表!$C$6:$U$35,19,FALSE))</f>
        <v/>
      </c>
      <c r="AG66" s="255" t="str">
        <f>IF(AG64="","",VLOOKUP(AG64,シフト記号表!$C$6:$U$35,19,FALSE))</f>
        <v/>
      </c>
      <c r="AH66" s="256" t="str">
        <f>IF(AH64="","",VLOOKUP(AH64,シフト記号表!$C$6:$U$35,19,FALSE))</f>
        <v/>
      </c>
      <c r="AI66" s="256" t="str">
        <f>IF(AI64="","",VLOOKUP(AI64,シフト記号表!$C$6:$U$35,19,FALSE))</f>
        <v/>
      </c>
      <c r="AJ66" s="256" t="str">
        <f>IF(AJ64="","",VLOOKUP(AJ64,シフト記号表!$C$6:$U$35,19,FALSE))</f>
        <v/>
      </c>
      <c r="AK66" s="256" t="str">
        <f>IF(AK64="","",VLOOKUP(AK64,シフト記号表!$C$6:$U$35,19,FALSE))</f>
        <v/>
      </c>
      <c r="AL66" s="256" t="str">
        <f>IF(AL64="","",VLOOKUP(AL64,シフト記号表!$C$6:$U$35,19,FALSE))</f>
        <v/>
      </c>
      <c r="AM66" s="257" t="str">
        <f>IF(AM64="","",VLOOKUP(AM64,シフト記号表!$C$6:$U$35,19,FALSE))</f>
        <v/>
      </c>
      <c r="AN66" s="255" t="str">
        <f>IF(AN64="","",VLOOKUP(AN64,シフト記号表!$C$6:$U$35,19,FALSE))</f>
        <v/>
      </c>
      <c r="AO66" s="256" t="str">
        <f>IF(AO64="","",VLOOKUP(AO64,シフト記号表!$C$6:$U$35,19,FALSE))</f>
        <v/>
      </c>
      <c r="AP66" s="256" t="str">
        <f>IF(AP64="","",VLOOKUP(AP64,シフト記号表!$C$6:$U$35,19,FALSE))</f>
        <v/>
      </c>
      <c r="AQ66" s="256" t="str">
        <f>IF(AQ64="","",VLOOKUP(AQ64,シフト記号表!$C$6:$U$35,19,FALSE))</f>
        <v/>
      </c>
      <c r="AR66" s="256" t="str">
        <f>IF(AR64="","",VLOOKUP(AR64,シフト記号表!$C$6:$U$35,19,FALSE))</f>
        <v/>
      </c>
      <c r="AS66" s="256" t="str">
        <f>IF(AS64="","",VLOOKUP(AS64,シフト記号表!$C$6:$U$35,19,FALSE))</f>
        <v/>
      </c>
      <c r="AT66" s="257" t="str">
        <f>IF(AT64="","",VLOOKUP(AT64,シフト記号表!$C$6:$U$35,19,FALSE))</f>
        <v/>
      </c>
      <c r="AU66" s="255" t="str">
        <f>IF(AU64="","",VLOOKUP(AU64,シフト記号表!$C$6:$U$35,19,FALSE))</f>
        <v/>
      </c>
      <c r="AV66" s="256" t="str">
        <f>IF(AV64="","",VLOOKUP(AV64,シフト記号表!$C$6:$U$35,19,FALSE))</f>
        <v/>
      </c>
      <c r="AW66" s="256" t="str">
        <f>IF(AW64="","",VLOOKUP(AW64,シフト記号表!$C$6:$U$35,19,FALSE))</f>
        <v/>
      </c>
      <c r="AX66" s="512">
        <f>IF($BB$3="４週",SUM(S66:AT66),IF($BB$3="暦月",SUM(S66:AW66),""))</f>
        <v>0</v>
      </c>
      <c r="AY66" s="513"/>
      <c r="AZ66" s="514">
        <f>IF($BB$3="４週",AX66/4,IF($BB$3="暦月",勤務形態一覧表!AX66/(勤務形態一覧表!$BB$8/7),""))</f>
        <v>0</v>
      </c>
      <c r="BA66" s="515"/>
      <c r="BB66" s="450"/>
      <c r="BC66" s="434"/>
      <c r="BD66" s="434"/>
      <c r="BE66" s="434"/>
      <c r="BF66" s="435"/>
    </row>
    <row r="67" spans="2:58" ht="20.25" customHeight="1" x14ac:dyDescent="0.45">
      <c r="B67" s="548">
        <f>B64+1</f>
        <v>16</v>
      </c>
      <c r="C67" s="381"/>
      <c r="D67" s="382"/>
      <c r="E67" s="383"/>
      <c r="F67" s="113"/>
      <c r="G67" s="427"/>
      <c r="H67" s="429"/>
      <c r="I67" s="413"/>
      <c r="J67" s="413"/>
      <c r="K67" s="414"/>
      <c r="L67" s="430"/>
      <c r="M67" s="431"/>
      <c r="N67" s="431"/>
      <c r="O67" s="432"/>
      <c r="P67" s="499" t="s">
        <v>49</v>
      </c>
      <c r="Q67" s="500"/>
      <c r="R67" s="501"/>
      <c r="S67" s="259"/>
      <c r="T67" s="258"/>
      <c r="U67" s="258"/>
      <c r="V67" s="258"/>
      <c r="W67" s="258"/>
      <c r="X67" s="258"/>
      <c r="Y67" s="260"/>
      <c r="Z67" s="259"/>
      <c r="AA67" s="258"/>
      <c r="AB67" s="258"/>
      <c r="AC67" s="258"/>
      <c r="AD67" s="258"/>
      <c r="AE67" s="258"/>
      <c r="AF67" s="260"/>
      <c r="AG67" s="259"/>
      <c r="AH67" s="258"/>
      <c r="AI67" s="258"/>
      <c r="AJ67" s="258"/>
      <c r="AK67" s="258"/>
      <c r="AL67" s="258"/>
      <c r="AM67" s="260"/>
      <c r="AN67" s="259"/>
      <c r="AO67" s="258"/>
      <c r="AP67" s="258"/>
      <c r="AQ67" s="258"/>
      <c r="AR67" s="258"/>
      <c r="AS67" s="258"/>
      <c r="AT67" s="260"/>
      <c r="AU67" s="259"/>
      <c r="AV67" s="258"/>
      <c r="AW67" s="258"/>
      <c r="AX67" s="609"/>
      <c r="AY67" s="610"/>
      <c r="AZ67" s="611"/>
      <c r="BA67" s="612"/>
      <c r="BB67" s="448"/>
      <c r="BC67" s="431"/>
      <c r="BD67" s="431"/>
      <c r="BE67" s="431"/>
      <c r="BF67" s="432"/>
    </row>
    <row r="68" spans="2:58" ht="20.25" customHeight="1" x14ac:dyDescent="0.45">
      <c r="B68" s="548"/>
      <c r="C68" s="384"/>
      <c r="D68" s="385"/>
      <c r="E68" s="386"/>
      <c r="F68" s="91"/>
      <c r="G68" s="408"/>
      <c r="H68" s="412"/>
      <c r="I68" s="413"/>
      <c r="J68" s="413"/>
      <c r="K68" s="414"/>
      <c r="L68" s="418"/>
      <c r="M68" s="419"/>
      <c r="N68" s="419"/>
      <c r="O68" s="420"/>
      <c r="P68" s="502" t="s">
        <v>15</v>
      </c>
      <c r="Q68" s="503"/>
      <c r="R68" s="504"/>
      <c r="S68" s="252" t="str">
        <f>IF(S67="","",VLOOKUP(S67,シフト記号表!$C$6:$K$35,9,FALSE))</f>
        <v/>
      </c>
      <c r="T68" s="253" t="str">
        <f>IF(T67="","",VLOOKUP(T67,シフト記号表!$C$6:$K$35,9,FALSE))</f>
        <v/>
      </c>
      <c r="U68" s="253" t="str">
        <f>IF(U67="","",VLOOKUP(U67,シフト記号表!$C$6:$K$35,9,FALSE))</f>
        <v/>
      </c>
      <c r="V68" s="253" t="str">
        <f>IF(V67="","",VLOOKUP(V67,シフト記号表!$C$6:$K$35,9,FALSE))</f>
        <v/>
      </c>
      <c r="W68" s="253" t="str">
        <f>IF(W67="","",VLOOKUP(W67,シフト記号表!$C$6:$K$35,9,FALSE))</f>
        <v/>
      </c>
      <c r="X68" s="253" t="str">
        <f>IF(X67="","",VLOOKUP(X67,シフト記号表!$C$6:$K$35,9,FALSE))</f>
        <v/>
      </c>
      <c r="Y68" s="254" t="str">
        <f>IF(Y67="","",VLOOKUP(Y67,シフト記号表!$C$6:$K$35,9,FALSE))</f>
        <v/>
      </c>
      <c r="Z68" s="252" t="str">
        <f>IF(Z67="","",VLOOKUP(Z67,シフト記号表!$C$6:$K$35,9,FALSE))</f>
        <v/>
      </c>
      <c r="AA68" s="253" t="str">
        <f>IF(AA67="","",VLOOKUP(AA67,シフト記号表!$C$6:$K$35,9,FALSE))</f>
        <v/>
      </c>
      <c r="AB68" s="253" t="str">
        <f>IF(AB67="","",VLOOKUP(AB67,シフト記号表!$C$6:$K$35,9,FALSE))</f>
        <v/>
      </c>
      <c r="AC68" s="253" t="str">
        <f>IF(AC67="","",VLOOKUP(AC67,シフト記号表!$C$6:$K$35,9,FALSE))</f>
        <v/>
      </c>
      <c r="AD68" s="253" t="str">
        <f>IF(AD67="","",VLOOKUP(AD67,シフト記号表!$C$6:$K$35,9,FALSE))</f>
        <v/>
      </c>
      <c r="AE68" s="253" t="str">
        <f>IF(AE67="","",VLOOKUP(AE67,シフト記号表!$C$6:$K$35,9,FALSE))</f>
        <v/>
      </c>
      <c r="AF68" s="254" t="str">
        <f>IF(AF67="","",VLOOKUP(AF67,シフト記号表!$C$6:$K$35,9,FALSE))</f>
        <v/>
      </c>
      <c r="AG68" s="252" t="str">
        <f>IF(AG67="","",VLOOKUP(AG67,シフト記号表!$C$6:$K$35,9,FALSE))</f>
        <v/>
      </c>
      <c r="AH68" s="253" t="str">
        <f>IF(AH67="","",VLOOKUP(AH67,シフト記号表!$C$6:$K$35,9,FALSE))</f>
        <v/>
      </c>
      <c r="AI68" s="253" t="str">
        <f>IF(AI67="","",VLOOKUP(AI67,シフト記号表!$C$6:$K$35,9,FALSE))</f>
        <v/>
      </c>
      <c r="AJ68" s="253" t="str">
        <f>IF(AJ67="","",VLOOKUP(AJ67,シフト記号表!$C$6:$K$35,9,FALSE))</f>
        <v/>
      </c>
      <c r="AK68" s="253" t="str">
        <f>IF(AK67="","",VLOOKUP(AK67,シフト記号表!$C$6:$K$35,9,FALSE))</f>
        <v/>
      </c>
      <c r="AL68" s="253" t="str">
        <f>IF(AL67="","",VLOOKUP(AL67,シフト記号表!$C$6:$K$35,9,FALSE))</f>
        <v/>
      </c>
      <c r="AM68" s="254" t="str">
        <f>IF(AM67="","",VLOOKUP(AM67,シフト記号表!$C$6:$K$35,9,FALSE))</f>
        <v/>
      </c>
      <c r="AN68" s="252" t="str">
        <f>IF(AN67="","",VLOOKUP(AN67,シフト記号表!$C$6:$K$35,9,FALSE))</f>
        <v/>
      </c>
      <c r="AO68" s="253" t="str">
        <f>IF(AO67="","",VLOOKUP(AO67,シフト記号表!$C$6:$K$35,9,FALSE))</f>
        <v/>
      </c>
      <c r="AP68" s="253" t="str">
        <f>IF(AP67="","",VLOOKUP(AP67,シフト記号表!$C$6:$K$35,9,FALSE))</f>
        <v/>
      </c>
      <c r="AQ68" s="253" t="str">
        <f>IF(AQ67="","",VLOOKUP(AQ67,シフト記号表!$C$6:$K$35,9,FALSE))</f>
        <v/>
      </c>
      <c r="AR68" s="253" t="str">
        <f>IF(AR67="","",VLOOKUP(AR67,シフト記号表!$C$6:$K$35,9,FALSE))</f>
        <v/>
      </c>
      <c r="AS68" s="253" t="str">
        <f>IF(AS67="","",VLOOKUP(AS67,シフト記号表!$C$6:$K$35,9,FALSE))</f>
        <v/>
      </c>
      <c r="AT68" s="254" t="str">
        <f>IF(AT67="","",VLOOKUP(AT67,シフト記号表!$C$6:$K$35,9,FALSE))</f>
        <v/>
      </c>
      <c r="AU68" s="252" t="str">
        <f>IF(AU67="","",VLOOKUP(AU67,シフト記号表!$C$6:$K$35,9,FALSE))</f>
        <v/>
      </c>
      <c r="AV68" s="253" t="str">
        <f>IF(AV67="","",VLOOKUP(AV67,シフト記号表!$C$6:$K$35,9,FALSE))</f>
        <v/>
      </c>
      <c r="AW68" s="253" t="str">
        <f>IF(AW67="","",VLOOKUP(AW67,シフト記号表!$C$6:$K$35,9,FALSE))</f>
        <v/>
      </c>
      <c r="AX68" s="505">
        <f>IF($BB$3="４週",SUM(S68:AT68),IF($BB$3="暦月",SUM(S68:AW68),""))</f>
        <v>0</v>
      </c>
      <c r="AY68" s="506"/>
      <c r="AZ68" s="507">
        <f>IF($BB$3="４週",AX68/4,IF($BB$3="暦月",勤務形態一覧表!AX68/(勤務形態一覧表!$BB$8/7),""))</f>
        <v>0</v>
      </c>
      <c r="BA68" s="508"/>
      <c r="BB68" s="449"/>
      <c r="BC68" s="419"/>
      <c r="BD68" s="419"/>
      <c r="BE68" s="419"/>
      <c r="BF68" s="420"/>
    </row>
    <row r="69" spans="2:58" ht="20.25" customHeight="1" x14ac:dyDescent="0.45">
      <c r="B69" s="548"/>
      <c r="C69" s="387"/>
      <c r="D69" s="388"/>
      <c r="E69" s="389"/>
      <c r="F69" s="116">
        <f>C67</f>
        <v>0</v>
      </c>
      <c r="G69" s="428"/>
      <c r="H69" s="412"/>
      <c r="I69" s="413"/>
      <c r="J69" s="413"/>
      <c r="K69" s="414"/>
      <c r="L69" s="433"/>
      <c r="M69" s="434"/>
      <c r="N69" s="434"/>
      <c r="O69" s="435"/>
      <c r="P69" s="509" t="s">
        <v>50</v>
      </c>
      <c r="Q69" s="510"/>
      <c r="R69" s="511"/>
      <c r="S69" s="255" t="str">
        <f>IF(S67="","",VLOOKUP(S67,シフト記号表!$C$6:$U$35,19,FALSE))</f>
        <v/>
      </c>
      <c r="T69" s="256" t="str">
        <f>IF(T67="","",VLOOKUP(T67,シフト記号表!$C$6:$U$35,19,FALSE))</f>
        <v/>
      </c>
      <c r="U69" s="256" t="str">
        <f>IF(U67="","",VLOOKUP(U67,シフト記号表!$C$6:$U$35,19,FALSE))</f>
        <v/>
      </c>
      <c r="V69" s="256" t="str">
        <f>IF(V67="","",VLOOKUP(V67,シフト記号表!$C$6:$U$35,19,FALSE))</f>
        <v/>
      </c>
      <c r="W69" s="256" t="str">
        <f>IF(W67="","",VLOOKUP(W67,シフト記号表!$C$6:$U$35,19,FALSE))</f>
        <v/>
      </c>
      <c r="X69" s="256" t="str">
        <f>IF(X67="","",VLOOKUP(X67,シフト記号表!$C$6:$U$35,19,FALSE))</f>
        <v/>
      </c>
      <c r="Y69" s="257" t="str">
        <f>IF(Y67="","",VLOOKUP(Y67,シフト記号表!$C$6:$U$35,19,FALSE))</f>
        <v/>
      </c>
      <c r="Z69" s="255" t="str">
        <f>IF(Z67="","",VLOOKUP(Z67,シフト記号表!$C$6:$U$35,19,FALSE))</f>
        <v/>
      </c>
      <c r="AA69" s="256" t="str">
        <f>IF(AA67="","",VLOOKUP(AA67,シフト記号表!$C$6:$U$35,19,FALSE))</f>
        <v/>
      </c>
      <c r="AB69" s="256" t="str">
        <f>IF(AB67="","",VLOOKUP(AB67,シフト記号表!$C$6:$U$35,19,FALSE))</f>
        <v/>
      </c>
      <c r="AC69" s="256" t="str">
        <f>IF(AC67="","",VLOOKUP(AC67,シフト記号表!$C$6:$U$35,19,FALSE))</f>
        <v/>
      </c>
      <c r="AD69" s="256" t="str">
        <f>IF(AD67="","",VLOOKUP(AD67,シフト記号表!$C$6:$U$35,19,FALSE))</f>
        <v/>
      </c>
      <c r="AE69" s="256" t="str">
        <f>IF(AE67="","",VLOOKUP(AE67,シフト記号表!$C$6:$U$35,19,FALSE))</f>
        <v/>
      </c>
      <c r="AF69" s="257" t="str">
        <f>IF(AF67="","",VLOOKUP(AF67,シフト記号表!$C$6:$U$35,19,FALSE))</f>
        <v/>
      </c>
      <c r="AG69" s="255" t="str">
        <f>IF(AG67="","",VLOOKUP(AG67,シフト記号表!$C$6:$U$35,19,FALSE))</f>
        <v/>
      </c>
      <c r="AH69" s="256" t="str">
        <f>IF(AH67="","",VLOOKUP(AH67,シフト記号表!$C$6:$U$35,19,FALSE))</f>
        <v/>
      </c>
      <c r="AI69" s="256" t="str">
        <f>IF(AI67="","",VLOOKUP(AI67,シフト記号表!$C$6:$U$35,19,FALSE))</f>
        <v/>
      </c>
      <c r="AJ69" s="256" t="str">
        <f>IF(AJ67="","",VLOOKUP(AJ67,シフト記号表!$C$6:$U$35,19,FALSE))</f>
        <v/>
      </c>
      <c r="AK69" s="256" t="str">
        <f>IF(AK67="","",VLOOKUP(AK67,シフト記号表!$C$6:$U$35,19,FALSE))</f>
        <v/>
      </c>
      <c r="AL69" s="256" t="str">
        <f>IF(AL67="","",VLOOKUP(AL67,シフト記号表!$C$6:$U$35,19,FALSE))</f>
        <v/>
      </c>
      <c r="AM69" s="257" t="str">
        <f>IF(AM67="","",VLOOKUP(AM67,シフト記号表!$C$6:$U$35,19,FALSE))</f>
        <v/>
      </c>
      <c r="AN69" s="255" t="str">
        <f>IF(AN67="","",VLOOKUP(AN67,シフト記号表!$C$6:$U$35,19,FALSE))</f>
        <v/>
      </c>
      <c r="AO69" s="256" t="str">
        <f>IF(AO67="","",VLOOKUP(AO67,シフト記号表!$C$6:$U$35,19,FALSE))</f>
        <v/>
      </c>
      <c r="AP69" s="256" t="str">
        <f>IF(AP67="","",VLOOKUP(AP67,シフト記号表!$C$6:$U$35,19,FALSE))</f>
        <v/>
      </c>
      <c r="AQ69" s="256" t="str">
        <f>IF(AQ67="","",VLOOKUP(AQ67,シフト記号表!$C$6:$U$35,19,FALSE))</f>
        <v/>
      </c>
      <c r="AR69" s="256" t="str">
        <f>IF(AR67="","",VLOOKUP(AR67,シフト記号表!$C$6:$U$35,19,FALSE))</f>
        <v/>
      </c>
      <c r="AS69" s="256" t="str">
        <f>IF(AS67="","",VLOOKUP(AS67,シフト記号表!$C$6:$U$35,19,FALSE))</f>
        <v/>
      </c>
      <c r="AT69" s="257" t="str">
        <f>IF(AT67="","",VLOOKUP(AT67,シフト記号表!$C$6:$U$35,19,FALSE))</f>
        <v/>
      </c>
      <c r="AU69" s="255" t="str">
        <f>IF(AU67="","",VLOOKUP(AU67,シフト記号表!$C$6:$U$35,19,FALSE))</f>
        <v/>
      </c>
      <c r="AV69" s="256" t="str">
        <f>IF(AV67="","",VLOOKUP(AV67,シフト記号表!$C$6:$U$35,19,FALSE))</f>
        <v/>
      </c>
      <c r="AW69" s="256" t="str">
        <f>IF(AW67="","",VLOOKUP(AW67,シフト記号表!$C$6:$U$35,19,FALSE))</f>
        <v/>
      </c>
      <c r="AX69" s="512">
        <f>IF($BB$3="４週",SUM(S69:AT69),IF($BB$3="暦月",SUM(S69:AW69),""))</f>
        <v>0</v>
      </c>
      <c r="AY69" s="513"/>
      <c r="AZ69" s="514">
        <f>IF($BB$3="４週",AX69/4,IF($BB$3="暦月",勤務形態一覧表!AX69/(勤務形態一覧表!$BB$8/7),""))</f>
        <v>0</v>
      </c>
      <c r="BA69" s="515"/>
      <c r="BB69" s="450"/>
      <c r="BC69" s="434"/>
      <c r="BD69" s="434"/>
      <c r="BE69" s="434"/>
      <c r="BF69" s="435"/>
    </row>
    <row r="70" spans="2:58" ht="20.25" customHeight="1" x14ac:dyDescent="0.45">
      <c r="B70" s="548">
        <f>B67+1</f>
        <v>17</v>
      </c>
      <c r="C70" s="381"/>
      <c r="D70" s="382"/>
      <c r="E70" s="383"/>
      <c r="F70" s="113"/>
      <c r="G70" s="427"/>
      <c r="H70" s="429"/>
      <c r="I70" s="413"/>
      <c r="J70" s="413"/>
      <c r="K70" s="414"/>
      <c r="L70" s="430"/>
      <c r="M70" s="431"/>
      <c r="N70" s="431"/>
      <c r="O70" s="432"/>
      <c r="P70" s="499" t="s">
        <v>49</v>
      </c>
      <c r="Q70" s="500"/>
      <c r="R70" s="501"/>
      <c r="S70" s="259"/>
      <c r="T70" s="258"/>
      <c r="U70" s="258"/>
      <c r="V70" s="258"/>
      <c r="W70" s="258"/>
      <c r="X70" s="258"/>
      <c r="Y70" s="260"/>
      <c r="Z70" s="259"/>
      <c r="AA70" s="258"/>
      <c r="AB70" s="258"/>
      <c r="AC70" s="258"/>
      <c r="AD70" s="258"/>
      <c r="AE70" s="258"/>
      <c r="AF70" s="260"/>
      <c r="AG70" s="259"/>
      <c r="AH70" s="258"/>
      <c r="AI70" s="258"/>
      <c r="AJ70" s="258"/>
      <c r="AK70" s="258"/>
      <c r="AL70" s="258"/>
      <c r="AM70" s="260"/>
      <c r="AN70" s="259"/>
      <c r="AO70" s="258"/>
      <c r="AP70" s="258"/>
      <c r="AQ70" s="258"/>
      <c r="AR70" s="258"/>
      <c r="AS70" s="258"/>
      <c r="AT70" s="260"/>
      <c r="AU70" s="259"/>
      <c r="AV70" s="258"/>
      <c r="AW70" s="258"/>
      <c r="AX70" s="609"/>
      <c r="AY70" s="610"/>
      <c r="AZ70" s="611"/>
      <c r="BA70" s="612"/>
      <c r="BB70" s="448"/>
      <c r="BC70" s="431"/>
      <c r="BD70" s="431"/>
      <c r="BE70" s="431"/>
      <c r="BF70" s="432"/>
    </row>
    <row r="71" spans="2:58" ht="20.25" customHeight="1" x14ac:dyDescent="0.45">
      <c r="B71" s="548"/>
      <c r="C71" s="384"/>
      <c r="D71" s="385"/>
      <c r="E71" s="386"/>
      <c r="F71" s="91"/>
      <c r="G71" s="408"/>
      <c r="H71" s="412"/>
      <c r="I71" s="413"/>
      <c r="J71" s="413"/>
      <c r="K71" s="414"/>
      <c r="L71" s="418"/>
      <c r="M71" s="419"/>
      <c r="N71" s="419"/>
      <c r="O71" s="420"/>
      <c r="P71" s="502" t="s">
        <v>15</v>
      </c>
      <c r="Q71" s="503"/>
      <c r="R71" s="504"/>
      <c r="S71" s="252" t="str">
        <f>IF(S70="","",VLOOKUP(S70,シフト記号表!$C$6:$K$35,9,FALSE))</f>
        <v/>
      </c>
      <c r="T71" s="253" t="str">
        <f>IF(T70="","",VLOOKUP(T70,シフト記号表!$C$6:$K$35,9,FALSE))</f>
        <v/>
      </c>
      <c r="U71" s="253" t="str">
        <f>IF(U70="","",VLOOKUP(U70,シフト記号表!$C$6:$K$35,9,FALSE))</f>
        <v/>
      </c>
      <c r="V71" s="253" t="str">
        <f>IF(V70="","",VLOOKUP(V70,シフト記号表!$C$6:$K$35,9,FALSE))</f>
        <v/>
      </c>
      <c r="W71" s="253" t="str">
        <f>IF(W70="","",VLOOKUP(W70,シフト記号表!$C$6:$K$35,9,FALSE))</f>
        <v/>
      </c>
      <c r="X71" s="253" t="str">
        <f>IF(X70="","",VLOOKUP(X70,シフト記号表!$C$6:$K$35,9,FALSE))</f>
        <v/>
      </c>
      <c r="Y71" s="254" t="str">
        <f>IF(Y70="","",VLOOKUP(Y70,シフト記号表!$C$6:$K$35,9,FALSE))</f>
        <v/>
      </c>
      <c r="Z71" s="252" t="str">
        <f>IF(Z70="","",VLOOKUP(Z70,シフト記号表!$C$6:$K$35,9,FALSE))</f>
        <v/>
      </c>
      <c r="AA71" s="253" t="str">
        <f>IF(AA70="","",VLOOKUP(AA70,シフト記号表!$C$6:$K$35,9,FALSE))</f>
        <v/>
      </c>
      <c r="AB71" s="253" t="str">
        <f>IF(AB70="","",VLOOKUP(AB70,シフト記号表!$C$6:$K$35,9,FALSE))</f>
        <v/>
      </c>
      <c r="AC71" s="253" t="str">
        <f>IF(AC70="","",VLOOKUP(AC70,シフト記号表!$C$6:$K$35,9,FALSE))</f>
        <v/>
      </c>
      <c r="AD71" s="253" t="str">
        <f>IF(AD70="","",VLOOKUP(AD70,シフト記号表!$C$6:$K$35,9,FALSE))</f>
        <v/>
      </c>
      <c r="AE71" s="253" t="str">
        <f>IF(AE70="","",VLOOKUP(AE70,シフト記号表!$C$6:$K$35,9,FALSE))</f>
        <v/>
      </c>
      <c r="AF71" s="254" t="str">
        <f>IF(AF70="","",VLOOKUP(AF70,シフト記号表!$C$6:$K$35,9,FALSE))</f>
        <v/>
      </c>
      <c r="AG71" s="252" t="str">
        <f>IF(AG70="","",VLOOKUP(AG70,シフト記号表!$C$6:$K$35,9,FALSE))</f>
        <v/>
      </c>
      <c r="AH71" s="253" t="str">
        <f>IF(AH70="","",VLOOKUP(AH70,シフト記号表!$C$6:$K$35,9,FALSE))</f>
        <v/>
      </c>
      <c r="AI71" s="253" t="str">
        <f>IF(AI70="","",VLOOKUP(AI70,シフト記号表!$C$6:$K$35,9,FALSE))</f>
        <v/>
      </c>
      <c r="AJ71" s="253" t="str">
        <f>IF(AJ70="","",VLOOKUP(AJ70,シフト記号表!$C$6:$K$35,9,FALSE))</f>
        <v/>
      </c>
      <c r="AK71" s="253" t="str">
        <f>IF(AK70="","",VLOOKUP(AK70,シフト記号表!$C$6:$K$35,9,FALSE))</f>
        <v/>
      </c>
      <c r="AL71" s="253" t="str">
        <f>IF(AL70="","",VLOOKUP(AL70,シフト記号表!$C$6:$K$35,9,FALSE))</f>
        <v/>
      </c>
      <c r="AM71" s="254" t="str">
        <f>IF(AM70="","",VLOOKUP(AM70,シフト記号表!$C$6:$K$35,9,FALSE))</f>
        <v/>
      </c>
      <c r="AN71" s="252" t="str">
        <f>IF(AN70="","",VLOOKUP(AN70,シフト記号表!$C$6:$K$35,9,FALSE))</f>
        <v/>
      </c>
      <c r="AO71" s="253" t="str">
        <f>IF(AO70="","",VLOOKUP(AO70,シフト記号表!$C$6:$K$35,9,FALSE))</f>
        <v/>
      </c>
      <c r="AP71" s="253" t="str">
        <f>IF(AP70="","",VLOOKUP(AP70,シフト記号表!$C$6:$K$35,9,FALSE))</f>
        <v/>
      </c>
      <c r="AQ71" s="253" t="str">
        <f>IF(AQ70="","",VLOOKUP(AQ70,シフト記号表!$C$6:$K$35,9,FALSE))</f>
        <v/>
      </c>
      <c r="AR71" s="253" t="str">
        <f>IF(AR70="","",VLOOKUP(AR70,シフト記号表!$C$6:$K$35,9,FALSE))</f>
        <v/>
      </c>
      <c r="AS71" s="253" t="str">
        <f>IF(AS70="","",VLOOKUP(AS70,シフト記号表!$C$6:$K$35,9,FALSE))</f>
        <v/>
      </c>
      <c r="AT71" s="254" t="str">
        <f>IF(AT70="","",VLOOKUP(AT70,シフト記号表!$C$6:$K$35,9,FALSE))</f>
        <v/>
      </c>
      <c r="AU71" s="252" t="str">
        <f>IF(AU70="","",VLOOKUP(AU70,シフト記号表!$C$6:$K$35,9,FALSE))</f>
        <v/>
      </c>
      <c r="AV71" s="253" t="str">
        <f>IF(AV70="","",VLOOKUP(AV70,シフト記号表!$C$6:$K$35,9,FALSE))</f>
        <v/>
      </c>
      <c r="AW71" s="253" t="str">
        <f>IF(AW70="","",VLOOKUP(AW70,シフト記号表!$C$6:$K$35,9,FALSE))</f>
        <v/>
      </c>
      <c r="AX71" s="505">
        <f>IF($BB$3="４週",SUM(S71:AT71),IF($BB$3="暦月",SUM(S71:AW71),""))</f>
        <v>0</v>
      </c>
      <c r="AY71" s="506"/>
      <c r="AZ71" s="507">
        <f>IF($BB$3="４週",AX71/4,IF($BB$3="暦月",勤務形態一覧表!AX71/(勤務形態一覧表!$BB$8/7),""))</f>
        <v>0</v>
      </c>
      <c r="BA71" s="508"/>
      <c r="BB71" s="449"/>
      <c r="BC71" s="419"/>
      <c r="BD71" s="419"/>
      <c r="BE71" s="419"/>
      <c r="BF71" s="420"/>
    </row>
    <row r="72" spans="2:58" ht="20.25" customHeight="1" x14ac:dyDescent="0.45">
      <c r="B72" s="548"/>
      <c r="C72" s="387"/>
      <c r="D72" s="388"/>
      <c r="E72" s="389"/>
      <c r="F72" s="116">
        <f>C70</f>
        <v>0</v>
      </c>
      <c r="G72" s="428"/>
      <c r="H72" s="412"/>
      <c r="I72" s="413"/>
      <c r="J72" s="413"/>
      <c r="K72" s="414"/>
      <c r="L72" s="433"/>
      <c r="M72" s="434"/>
      <c r="N72" s="434"/>
      <c r="O72" s="435"/>
      <c r="P72" s="509" t="s">
        <v>50</v>
      </c>
      <c r="Q72" s="510"/>
      <c r="R72" s="511"/>
      <c r="S72" s="255" t="str">
        <f>IF(S70="","",VLOOKUP(S70,シフト記号表!$C$6:$U$35,19,FALSE))</f>
        <v/>
      </c>
      <c r="T72" s="256" t="str">
        <f>IF(T70="","",VLOOKUP(T70,シフト記号表!$C$6:$U$35,19,FALSE))</f>
        <v/>
      </c>
      <c r="U72" s="256" t="str">
        <f>IF(U70="","",VLOOKUP(U70,シフト記号表!$C$6:$U$35,19,FALSE))</f>
        <v/>
      </c>
      <c r="V72" s="256" t="str">
        <f>IF(V70="","",VLOOKUP(V70,シフト記号表!$C$6:$U$35,19,FALSE))</f>
        <v/>
      </c>
      <c r="W72" s="256" t="str">
        <f>IF(W70="","",VLOOKUP(W70,シフト記号表!$C$6:$U$35,19,FALSE))</f>
        <v/>
      </c>
      <c r="X72" s="256" t="str">
        <f>IF(X70="","",VLOOKUP(X70,シフト記号表!$C$6:$U$35,19,FALSE))</f>
        <v/>
      </c>
      <c r="Y72" s="257" t="str">
        <f>IF(Y70="","",VLOOKUP(Y70,シフト記号表!$C$6:$U$35,19,FALSE))</f>
        <v/>
      </c>
      <c r="Z72" s="255" t="str">
        <f>IF(Z70="","",VLOOKUP(Z70,シフト記号表!$C$6:$U$35,19,FALSE))</f>
        <v/>
      </c>
      <c r="AA72" s="256" t="str">
        <f>IF(AA70="","",VLOOKUP(AA70,シフト記号表!$C$6:$U$35,19,FALSE))</f>
        <v/>
      </c>
      <c r="AB72" s="256" t="str">
        <f>IF(AB70="","",VLOOKUP(AB70,シフト記号表!$C$6:$U$35,19,FALSE))</f>
        <v/>
      </c>
      <c r="AC72" s="256" t="str">
        <f>IF(AC70="","",VLOOKUP(AC70,シフト記号表!$C$6:$U$35,19,FALSE))</f>
        <v/>
      </c>
      <c r="AD72" s="256" t="str">
        <f>IF(AD70="","",VLOOKUP(AD70,シフト記号表!$C$6:$U$35,19,FALSE))</f>
        <v/>
      </c>
      <c r="AE72" s="256" t="str">
        <f>IF(AE70="","",VLOOKUP(AE70,シフト記号表!$C$6:$U$35,19,FALSE))</f>
        <v/>
      </c>
      <c r="AF72" s="257" t="str">
        <f>IF(AF70="","",VLOOKUP(AF70,シフト記号表!$C$6:$U$35,19,FALSE))</f>
        <v/>
      </c>
      <c r="AG72" s="255" t="str">
        <f>IF(AG70="","",VLOOKUP(AG70,シフト記号表!$C$6:$U$35,19,FALSE))</f>
        <v/>
      </c>
      <c r="AH72" s="256" t="str">
        <f>IF(AH70="","",VLOOKUP(AH70,シフト記号表!$C$6:$U$35,19,FALSE))</f>
        <v/>
      </c>
      <c r="AI72" s="256" t="str">
        <f>IF(AI70="","",VLOOKUP(AI70,シフト記号表!$C$6:$U$35,19,FALSE))</f>
        <v/>
      </c>
      <c r="AJ72" s="256" t="str">
        <f>IF(AJ70="","",VLOOKUP(AJ70,シフト記号表!$C$6:$U$35,19,FALSE))</f>
        <v/>
      </c>
      <c r="AK72" s="256" t="str">
        <f>IF(AK70="","",VLOOKUP(AK70,シフト記号表!$C$6:$U$35,19,FALSE))</f>
        <v/>
      </c>
      <c r="AL72" s="256" t="str">
        <f>IF(AL70="","",VLOOKUP(AL70,シフト記号表!$C$6:$U$35,19,FALSE))</f>
        <v/>
      </c>
      <c r="AM72" s="257" t="str">
        <f>IF(AM70="","",VLOOKUP(AM70,シフト記号表!$C$6:$U$35,19,FALSE))</f>
        <v/>
      </c>
      <c r="AN72" s="255" t="str">
        <f>IF(AN70="","",VLOOKUP(AN70,シフト記号表!$C$6:$U$35,19,FALSE))</f>
        <v/>
      </c>
      <c r="AO72" s="256" t="str">
        <f>IF(AO70="","",VLOOKUP(AO70,シフト記号表!$C$6:$U$35,19,FALSE))</f>
        <v/>
      </c>
      <c r="AP72" s="256" t="str">
        <f>IF(AP70="","",VLOOKUP(AP70,シフト記号表!$C$6:$U$35,19,FALSE))</f>
        <v/>
      </c>
      <c r="AQ72" s="256" t="str">
        <f>IF(AQ70="","",VLOOKUP(AQ70,シフト記号表!$C$6:$U$35,19,FALSE))</f>
        <v/>
      </c>
      <c r="AR72" s="256" t="str">
        <f>IF(AR70="","",VLOOKUP(AR70,シフト記号表!$C$6:$U$35,19,FALSE))</f>
        <v/>
      </c>
      <c r="AS72" s="256" t="str">
        <f>IF(AS70="","",VLOOKUP(AS70,シフト記号表!$C$6:$U$35,19,FALSE))</f>
        <v/>
      </c>
      <c r="AT72" s="257" t="str">
        <f>IF(AT70="","",VLOOKUP(AT70,シフト記号表!$C$6:$U$35,19,FALSE))</f>
        <v/>
      </c>
      <c r="AU72" s="255" t="str">
        <f>IF(AU70="","",VLOOKUP(AU70,シフト記号表!$C$6:$U$35,19,FALSE))</f>
        <v/>
      </c>
      <c r="AV72" s="256" t="str">
        <f>IF(AV70="","",VLOOKUP(AV70,シフト記号表!$C$6:$U$35,19,FALSE))</f>
        <v/>
      </c>
      <c r="AW72" s="256" t="str">
        <f>IF(AW70="","",VLOOKUP(AW70,シフト記号表!$C$6:$U$35,19,FALSE))</f>
        <v/>
      </c>
      <c r="AX72" s="512">
        <f>IF($BB$3="４週",SUM(S72:AT72),IF($BB$3="暦月",SUM(S72:AW72),""))</f>
        <v>0</v>
      </c>
      <c r="AY72" s="513"/>
      <c r="AZ72" s="514">
        <f>IF($BB$3="４週",AX72/4,IF($BB$3="暦月",勤務形態一覧表!AX72/(勤務形態一覧表!$BB$8/7),""))</f>
        <v>0</v>
      </c>
      <c r="BA72" s="515"/>
      <c r="BB72" s="450"/>
      <c r="BC72" s="434"/>
      <c r="BD72" s="434"/>
      <c r="BE72" s="434"/>
      <c r="BF72" s="435"/>
    </row>
    <row r="73" spans="2:58" ht="20.25" customHeight="1" x14ac:dyDescent="0.45">
      <c r="B73" s="548">
        <f>B70+1</f>
        <v>18</v>
      </c>
      <c r="C73" s="381"/>
      <c r="D73" s="382"/>
      <c r="E73" s="383"/>
      <c r="F73" s="113"/>
      <c r="G73" s="427"/>
      <c r="H73" s="429"/>
      <c r="I73" s="413"/>
      <c r="J73" s="413"/>
      <c r="K73" s="414"/>
      <c r="L73" s="430"/>
      <c r="M73" s="431"/>
      <c r="N73" s="431"/>
      <c r="O73" s="432"/>
      <c r="P73" s="499" t="s">
        <v>49</v>
      </c>
      <c r="Q73" s="500"/>
      <c r="R73" s="501"/>
      <c r="S73" s="259"/>
      <c r="T73" s="258"/>
      <c r="U73" s="258"/>
      <c r="V73" s="258"/>
      <c r="W73" s="258"/>
      <c r="X73" s="258"/>
      <c r="Y73" s="260"/>
      <c r="Z73" s="259"/>
      <c r="AA73" s="258"/>
      <c r="AB73" s="258"/>
      <c r="AC73" s="258"/>
      <c r="AD73" s="258"/>
      <c r="AE73" s="258"/>
      <c r="AF73" s="260"/>
      <c r="AG73" s="259"/>
      <c r="AH73" s="258"/>
      <c r="AI73" s="258"/>
      <c r="AJ73" s="258"/>
      <c r="AK73" s="258"/>
      <c r="AL73" s="258"/>
      <c r="AM73" s="260"/>
      <c r="AN73" s="259"/>
      <c r="AO73" s="258"/>
      <c r="AP73" s="258"/>
      <c r="AQ73" s="258"/>
      <c r="AR73" s="258"/>
      <c r="AS73" s="258"/>
      <c r="AT73" s="260"/>
      <c r="AU73" s="259"/>
      <c r="AV73" s="258"/>
      <c r="AW73" s="258"/>
      <c r="AX73" s="609"/>
      <c r="AY73" s="610"/>
      <c r="AZ73" s="611"/>
      <c r="BA73" s="612"/>
      <c r="BB73" s="448"/>
      <c r="BC73" s="431"/>
      <c r="BD73" s="431"/>
      <c r="BE73" s="431"/>
      <c r="BF73" s="432"/>
    </row>
    <row r="74" spans="2:58" ht="20.25" customHeight="1" x14ac:dyDescent="0.45">
      <c r="B74" s="548"/>
      <c r="C74" s="384"/>
      <c r="D74" s="385"/>
      <c r="E74" s="386"/>
      <c r="F74" s="91"/>
      <c r="G74" s="408"/>
      <c r="H74" s="412"/>
      <c r="I74" s="413"/>
      <c r="J74" s="413"/>
      <c r="K74" s="414"/>
      <c r="L74" s="418"/>
      <c r="M74" s="419"/>
      <c r="N74" s="419"/>
      <c r="O74" s="420"/>
      <c r="P74" s="502" t="s">
        <v>15</v>
      </c>
      <c r="Q74" s="503"/>
      <c r="R74" s="504"/>
      <c r="S74" s="252" t="str">
        <f>IF(S73="","",VLOOKUP(S73,シフト記号表!$C$6:$K$35,9,FALSE))</f>
        <v/>
      </c>
      <c r="T74" s="253" t="str">
        <f>IF(T73="","",VLOOKUP(T73,シフト記号表!$C$6:$K$35,9,FALSE))</f>
        <v/>
      </c>
      <c r="U74" s="253" t="str">
        <f>IF(U73="","",VLOOKUP(U73,シフト記号表!$C$6:$K$35,9,FALSE))</f>
        <v/>
      </c>
      <c r="V74" s="253" t="str">
        <f>IF(V73="","",VLOOKUP(V73,シフト記号表!$C$6:$K$35,9,FALSE))</f>
        <v/>
      </c>
      <c r="W74" s="253" t="str">
        <f>IF(W73="","",VLOOKUP(W73,シフト記号表!$C$6:$K$35,9,FALSE))</f>
        <v/>
      </c>
      <c r="X74" s="253" t="str">
        <f>IF(X73="","",VLOOKUP(X73,シフト記号表!$C$6:$K$35,9,FALSE))</f>
        <v/>
      </c>
      <c r="Y74" s="254" t="str">
        <f>IF(Y73="","",VLOOKUP(Y73,シフト記号表!$C$6:$K$35,9,FALSE))</f>
        <v/>
      </c>
      <c r="Z74" s="252" t="str">
        <f>IF(Z73="","",VLOOKUP(Z73,シフト記号表!$C$6:$K$35,9,FALSE))</f>
        <v/>
      </c>
      <c r="AA74" s="253" t="str">
        <f>IF(AA73="","",VLOOKUP(AA73,シフト記号表!$C$6:$K$35,9,FALSE))</f>
        <v/>
      </c>
      <c r="AB74" s="253" t="str">
        <f>IF(AB73="","",VLOOKUP(AB73,シフト記号表!$C$6:$K$35,9,FALSE))</f>
        <v/>
      </c>
      <c r="AC74" s="253" t="str">
        <f>IF(AC73="","",VLOOKUP(AC73,シフト記号表!$C$6:$K$35,9,FALSE))</f>
        <v/>
      </c>
      <c r="AD74" s="253" t="str">
        <f>IF(AD73="","",VLOOKUP(AD73,シフト記号表!$C$6:$K$35,9,FALSE))</f>
        <v/>
      </c>
      <c r="AE74" s="253" t="str">
        <f>IF(AE73="","",VLOOKUP(AE73,シフト記号表!$C$6:$K$35,9,FALSE))</f>
        <v/>
      </c>
      <c r="AF74" s="254" t="str">
        <f>IF(AF73="","",VLOOKUP(AF73,シフト記号表!$C$6:$K$35,9,FALSE))</f>
        <v/>
      </c>
      <c r="AG74" s="252" t="str">
        <f>IF(AG73="","",VLOOKUP(AG73,シフト記号表!$C$6:$K$35,9,FALSE))</f>
        <v/>
      </c>
      <c r="AH74" s="253" t="str">
        <f>IF(AH73="","",VLOOKUP(AH73,シフト記号表!$C$6:$K$35,9,FALSE))</f>
        <v/>
      </c>
      <c r="AI74" s="253" t="str">
        <f>IF(AI73="","",VLOOKUP(AI73,シフト記号表!$C$6:$K$35,9,FALSE))</f>
        <v/>
      </c>
      <c r="AJ74" s="253" t="str">
        <f>IF(AJ73="","",VLOOKUP(AJ73,シフト記号表!$C$6:$K$35,9,FALSE))</f>
        <v/>
      </c>
      <c r="AK74" s="253" t="str">
        <f>IF(AK73="","",VLOOKUP(AK73,シフト記号表!$C$6:$K$35,9,FALSE))</f>
        <v/>
      </c>
      <c r="AL74" s="253" t="str">
        <f>IF(AL73="","",VLOOKUP(AL73,シフト記号表!$C$6:$K$35,9,FALSE))</f>
        <v/>
      </c>
      <c r="AM74" s="254" t="str">
        <f>IF(AM73="","",VLOOKUP(AM73,シフト記号表!$C$6:$K$35,9,FALSE))</f>
        <v/>
      </c>
      <c r="AN74" s="252" t="str">
        <f>IF(AN73="","",VLOOKUP(AN73,シフト記号表!$C$6:$K$35,9,FALSE))</f>
        <v/>
      </c>
      <c r="AO74" s="253" t="str">
        <f>IF(AO73="","",VLOOKUP(AO73,シフト記号表!$C$6:$K$35,9,FALSE))</f>
        <v/>
      </c>
      <c r="AP74" s="253" t="str">
        <f>IF(AP73="","",VLOOKUP(AP73,シフト記号表!$C$6:$K$35,9,FALSE))</f>
        <v/>
      </c>
      <c r="AQ74" s="253" t="str">
        <f>IF(AQ73="","",VLOOKUP(AQ73,シフト記号表!$C$6:$K$35,9,FALSE))</f>
        <v/>
      </c>
      <c r="AR74" s="253" t="str">
        <f>IF(AR73="","",VLOOKUP(AR73,シフト記号表!$C$6:$K$35,9,FALSE))</f>
        <v/>
      </c>
      <c r="AS74" s="253" t="str">
        <f>IF(AS73="","",VLOOKUP(AS73,シフト記号表!$C$6:$K$35,9,FALSE))</f>
        <v/>
      </c>
      <c r="AT74" s="254" t="str">
        <f>IF(AT73="","",VLOOKUP(AT73,シフト記号表!$C$6:$K$35,9,FALSE))</f>
        <v/>
      </c>
      <c r="AU74" s="252" t="str">
        <f>IF(AU73="","",VLOOKUP(AU73,シフト記号表!$C$6:$K$35,9,FALSE))</f>
        <v/>
      </c>
      <c r="AV74" s="253" t="str">
        <f>IF(AV73="","",VLOOKUP(AV73,シフト記号表!$C$6:$K$35,9,FALSE))</f>
        <v/>
      </c>
      <c r="AW74" s="253" t="str">
        <f>IF(AW73="","",VLOOKUP(AW73,シフト記号表!$C$6:$K$35,9,FALSE))</f>
        <v/>
      </c>
      <c r="AX74" s="505">
        <f>IF($BB$3="４週",SUM(S74:AT74),IF($BB$3="暦月",SUM(S74:AW74),""))</f>
        <v>0</v>
      </c>
      <c r="AY74" s="506"/>
      <c r="AZ74" s="507">
        <f>IF($BB$3="４週",AX74/4,IF($BB$3="暦月",勤務形態一覧表!AX74/(勤務形態一覧表!$BB$8/7),""))</f>
        <v>0</v>
      </c>
      <c r="BA74" s="508"/>
      <c r="BB74" s="449"/>
      <c r="BC74" s="419"/>
      <c r="BD74" s="419"/>
      <c r="BE74" s="419"/>
      <c r="BF74" s="420"/>
    </row>
    <row r="75" spans="2:58" ht="20.25" customHeight="1" x14ac:dyDescent="0.45">
      <c r="B75" s="548"/>
      <c r="C75" s="387"/>
      <c r="D75" s="388"/>
      <c r="E75" s="389"/>
      <c r="F75" s="116">
        <f>C73</f>
        <v>0</v>
      </c>
      <c r="G75" s="428"/>
      <c r="H75" s="412"/>
      <c r="I75" s="413"/>
      <c r="J75" s="413"/>
      <c r="K75" s="414"/>
      <c r="L75" s="433"/>
      <c r="M75" s="434"/>
      <c r="N75" s="434"/>
      <c r="O75" s="435"/>
      <c r="P75" s="509" t="s">
        <v>50</v>
      </c>
      <c r="Q75" s="510"/>
      <c r="R75" s="511"/>
      <c r="S75" s="255" t="str">
        <f>IF(S73="","",VLOOKUP(S73,シフト記号表!$C$6:$U$35,19,FALSE))</f>
        <v/>
      </c>
      <c r="T75" s="256" t="str">
        <f>IF(T73="","",VLOOKUP(T73,シフト記号表!$C$6:$U$35,19,FALSE))</f>
        <v/>
      </c>
      <c r="U75" s="256" t="str">
        <f>IF(U73="","",VLOOKUP(U73,シフト記号表!$C$6:$U$35,19,FALSE))</f>
        <v/>
      </c>
      <c r="V75" s="256" t="str">
        <f>IF(V73="","",VLOOKUP(V73,シフト記号表!$C$6:$U$35,19,FALSE))</f>
        <v/>
      </c>
      <c r="W75" s="256" t="str">
        <f>IF(W73="","",VLOOKUP(W73,シフト記号表!$C$6:$U$35,19,FALSE))</f>
        <v/>
      </c>
      <c r="X75" s="256" t="str">
        <f>IF(X73="","",VLOOKUP(X73,シフト記号表!$C$6:$U$35,19,FALSE))</f>
        <v/>
      </c>
      <c r="Y75" s="257" t="str">
        <f>IF(Y73="","",VLOOKUP(Y73,シフト記号表!$C$6:$U$35,19,FALSE))</f>
        <v/>
      </c>
      <c r="Z75" s="255" t="str">
        <f>IF(Z73="","",VLOOKUP(Z73,シフト記号表!$C$6:$U$35,19,FALSE))</f>
        <v/>
      </c>
      <c r="AA75" s="256" t="str">
        <f>IF(AA73="","",VLOOKUP(AA73,シフト記号表!$C$6:$U$35,19,FALSE))</f>
        <v/>
      </c>
      <c r="AB75" s="256" t="str">
        <f>IF(AB73="","",VLOOKUP(AB73,シフト記号表!$C$6:$U$35,19,FALSE))</f>
        <v/>
      </c>
      <c r="AC75" s="256" t="str">
        <f>IF(AC73="","",VLOOKUP(AC73,シフト記号表!$C$6:$U$35,19,FALSE))</f>
        <v/>
      </c>
      <c r="AD75" s="256" t="str">
        <f>IF(AD73="","",VLOOKUP(AD73,シフト記号表!$C$6:$U$35,19,FALSE))</f>
        <v/>
      </c>
      <c r="AE75" s="256" t="str">
        <f>IF(AE73="","",VLOOKUP(AE73,シフト記号表!$C$6:$U$35,19,FALSE))</f>
        <v/>
      </c>
      <c r="AF75" s="257" t="str">
        <f>IF(AF73="","",VLOOKUP(AF73,シフト記号表!$C$6:$U$35,19,FALSE))</f>
        <v/>
      </c>
      <c r="AG75" s="255" t="str">
        <f>IF(AG73="","",VLOOKUP(AG73,シフト記号表!$C$6:$U$35,19,FALSE))</f>
        <v/>
      </c>
      <c r="AH75" s="256" t="str">
        <f>IF(AH73="","",VLOOKUP(AH73,シフト記号表!$C$6:$U$35,19,FALSE))</f>
        <v/>
      </c>
      <c r="AI75" s="256" t="str">
        <f>IF(AI73="","",VLOOKUP(AI73,シフト記号表!$C$6:$U$35,19,FALSE))</f>
        <v/>
      </c>
      <c r="AJ75" s="256" t="str">
        <f>IF(AJ73="","",VLOOKUP(AJ73,シフト記号表!$C$6:$U$35,19,FALSE))</f>
        <v/>
      </c>
      <c r="AK75" s="256" t="str">
        <f>IF(AK73="","",VLOOKUP(AK73,シフト記号表!$C$6:$U$35,19,FALSE))</f>
        <v/>
      </c>
      <c r="AL75" s="256" t="str">
        <f>IF(AL73="","",VLOOKUP(AL73,シフト記号表!$C$6:$U$35,19,FALSE))</f>
        <v/>
      </c>
      <c r="AM75" s="257" t="str">
        <f>IF(AM73="","",VLOOKUP(AM73,シフト記号表!$C$6:$U$35,19,FALSE))</f>
        <v/>
      </c>
      <c r="AN75" s="255" t="str">
        <f>IF(AN73="","",VLOOKUP(AN73,シフト記号表!$C$6:$U$35,19,FALSE))</f>
        <v/>
      </c>
      <c r="AO75" s="256" t="str">
        <f>IF(AO73="","",VLOOKUP(AO73,シフト記号表!$C$6:$U$35,19,FALSE))</f>
        <v/>
      </c>
      <c r="AP75" s="256" t="str">
        <f>IF(AP73="","",VLOOKUP(AP73,シフト記号表!$C$6:$U$35,19,FALSE))</f>
        <v/>
      </c>
      <c r="AQ75" s="256" t="str">
        <f>IF(AQ73="","",VLOOKUP(AQ73,シフト記号表!$C$6:$U$35,19,FALSE))</f>
        <v/>
      </c>
      <c r="AR75" s="256" t="str">
        <f>IF(AR73="","",VLOOKUP(AR73,シフト記号表!$C$6:$U$35,19,FALSE))</f>
        <v/>
      </c>
      <c r="AS75" s="256" t="str">
        <f>IF(AS73="","",VLOOKUP(AS73,シフト記号表!$C$6:$U$35,19,FALSE))</f>
        <v/>
      </c>
      <c r="AT75" s="257" t="str">
        <f>IF(AT73="","",VLOOKUP(AT73,シフト記号表!$C$6:$U$35,19,FALSE))</f>
        <v/>
      </c>
      <c r="AU75" s="255" t="str">
        <f>IF(AU73="","",VLOOKUP(AU73,シフト記号表!$C$6:$U$35,19,FALSE))</f>
        <v/>
      </c>
      <c r="AV75" s="256" t="str">
        <f>IF(AV73="","",VLOOKUP(AV73,シフト記号表!$C$6:$U$35,19,FALSE))</f>
        <v/>
      </c>
      <c r="AW75" s="256" t="str">
        <f>IF(AW73="","",VLOOKUP(AW73,シフト記号表!$C$6:$U$35,19,FALSE))</f>
        <v/>
      </c>
      <c r="AX75" s="512">
        <f>IF($BB$3="４週",SUM(S75:AT75),IF($BB$3="暦月",SUM(S75:AW75),""))</f>
        <v>0</v>
      </c>
      <c r="AY75" s="513"/>
      <c r="AZ75" s="514">
        <f>IF($BB$3="４週",AX75/4,IF($BB$3="暦月",勤務形態一覧表!AX75/(勤務形態一覧表!$BB$8/7),""))</f>
        <v>0</v>
      </c>
      <c r="BA75" s="515"/>
      <c r="BB75" s="450"/>
      <c r="BC75" s="434"/>
      <c r="BD75" s="434"/>
      <c r="BE75" s="434"/>
      <c r="BF75" s="435"/>
    </row>
    <row r="76" spans="2:58" ht="20.25" customHeight="1" x14ac:dyDescent="0.45">
      <c r="B76" s="548">
        <f>B73+1</f>
        <v>19</v>
      </c>
      <c r="C76" s="381"/>
      <c r="D76" s="382"/>
      <c r="E76" s="383"/>
      <c r="F76" s="113"/>
      <c r="G76" s="427"/>
      <c r="H76" s="429"/>
      <c r="I76" s="413"/>
      <c r="J76" s="413"/>
      <c r="K76" s="414"/>
      <c r="L76" s="430"/>
      <c r="M76" s="431"/>
      <c r="N76" s="431"/>
      <c r="O76" s="432"/>
      <c r="P76" s="499" t="s">
        <v>49</v>
      </c>
      <c r="Q76" s="500"/>
      <c r="R76" s="501"/>
      <c r="S76" s="259"/>
      <c r="T76" s="258"/>
      <c r="U76" s="258"/>
      <c r="V76" s="258"/>
      <c r="W76" s="258"/>
      <c r="X76" s="258"/>
      <c r="Y76" s="260"/>
      <c r="Z76" s="259"/>
      <c r="AA76" s="258"/>
      <c r="AB76" s="258"/>
      <c r="AC76" s="258"/>
      <c r="AD76" s="258"/>
      <c r="AE76" s="258"/>
      <c r="AF76" s="260"/>
      <c r="AG76" s="259"/>
      <c r="AH76" s="258"/>
      <c r="AI76" s="258"/>
      <c r="AJ76" s="258"/>
      <c r="AK76" s="258"/>
      <c r="AL76" s="258"/>
      <c r="AM76" s="260"/>
      <c r="AN76" s="259"/>
      <c r="AO76" s="258"/>
      <c r="AP76" s="258"/>
      <c r="AQ76" s="258"/>
      <c r="AR76" s="258"/>
      <c r="AS76" s="258"/>
      <c r="AT76" s="260"/>
      <c r="AU76" s="259"/>
      <c r="AV76" s="258"/>
      <c r="AW76" s="258"/>
      <c r="AX76" s="609"/>
      <c r="AY76" s="610"/>
      <c r="AZ76" s="611"/>
      <c r="BA76" s="612"/>
      <c r="BB76" s="448"/>
      <c r="BC76" s="431"/>
      <c r="BD76" s="431"/>
      <c r="BE76" s="431"/>
      <c r="BF76" s="432"/>
    </row>
    <row r="77" spans="2:58" ht="20.25" customHeight="1" x14ac:dyDescent="0.45">
      <c r="B77" s="548"/>
      <c r="C77" s="384"/>
      <c r="D77" s="385"/>
      <c r="E77" s="386"/>
      <c r="F77" s="91"/>
      <c r="G77" s="408"/>
      <c r="H77" s="412"/>
      <c r="I77" s="413"/>
      <c r="J77" s="413"/>
      <c r="K77" s="414"/>
      <c r="L77" s="418"/>
      <c r="M77" s="419"/>
      <c r="N77" s="419"/>
      <c r="O77" s="420"/>
      <c r="P77" s="502" t="s">
        <v>15</v>
      </c>
      <c r="Q77" s="503"/>
      <c r="R77" s="504"/>
      <c r="S77" s="252" t="str">
        <f>IF(S76="","",VLOOKUP(S76,シフト記号表!$C$6:$K$35,9,FALSE))</f>
        <v/>
      </c>
      <c r="T77" s="253" t="str">
        <f>IF(T76="","",VLOOKUP(T76,シフト記号表!$C$6:$K$35,9,FALSE))</f>
        <v/>
      </c>
      <c r="U77" s="253" t="str">
        <f>IF(U76="","",VLOOKUP(U76,シフト記号表!$C$6:$K$35,9,FALSE))</f>
        <v/>
      </c>
      <c r="V77" s="253" t="str">
        <f>IF(V76="","",VLOOKUP(V76,シフト記号表!$C$6:$K$35,9,FALSE))</f>
        <v/>
      </c>
      <c r="W77" s="253" t="str">
        <f>IF(W76="","",VLOOKUP(W76,シフト記号表!$C$6:$K$35,9,FALSE))</f>
        <v/>
      </c>
      <c r="X77" s="253" t="str">
        <f>IF(X76="","",VLOOKUP(X76,シフト記号表!$C$6:$K$35,9,FALSE))</f>
        <v/>
      </c>
      <c r="Y77" s="254" t="str">
        <f>IF(Y76="","",VLOOKUP(Y76,シフト記号表!$C$6:$K$35,9,FALSE))</f>
        <v/>
      </c>
      <c r="Z77" s="252" t="str">
        <f>IF(Z76="","",VLOOKUP(Z76,シフト記号表!$C$6:$K$35,9,FALSE))</f>
        <v/>
      </c>
      <c r="AA77" s="253" t="str">
        <f>IF(AA76="","",VLOOKUP(AA76,シフト記号表!$C$6:$K$35,9,FALSE))</f>
        <v/>
      </c>
      <c r="AB77" s="253" t="str">
        <f>IF(AB76="","",VLOOKUP(AB76,シフト記号表!$C$6:$K$35,9,FALSE))</f>
        <v/>
      </c>
      <c r="AC77" s="253" t="str">
        <f>IF(AC76="","",VLOOKUP(AC76,シフト記号表!$C$6:$K$35,9,FALSE))</f>
        <v/>
      </c>
      <c r="AD77" s="253" t="str">
        <f>IF(AD76="","",VLOOKUP(AD76,シフト記号表!$C$6:$K$35,9,FALSE))</f>
        <v/>
      </c>
      <c r="AE77" s="253" t="str">
        <f>IF(AE76="","",VLOOKUP(AE76,シフト記号表!$C$6:$K$35,9,FALSE))</f>
        <v/>
      </c>
      <c r="AF77" s="254" t="str">
        <f>IF(AF76="","",VLOOKUP(AF76,シフト記号表!$C$6:$K$35,9,FALSE))</f>
        <v/>
      </c>
      <c r="AG77" s="252" t="str">
        <f>IF(AG76="","",VLOOKUP(AG76,シフト記号表!$C$6:$K$35,9,FALSE))</f>
        <v/>
      </c>
      <c r="AH77" s="253" t="str">
        <f>IF(AH76="","",VLOOKUP(AH76,シフト記号表!$C$6:$K$35,9,FALSE))</f>
        <v/>
      </c>
      <c r="AI77" s="253" t="str">
        <f>IF(AI76="","",VLOOKUP(AI76,シフト記号表!$C$6:$K$35,9,FALSE))</f>
        <v/>
      </c>
      <c r="AJ77" s="253" t="str">
        <f>IF(AJ76="","",VLOOKUP(AJ76,シフト記号表!$C$6:$K$35,9,FALSE))</f>
        <v/>
      </c>
      <c r="AK77" s="253" t="str">
        <f>IF(AK76="","",VLOOKUP(AK76,シフト記号表!$C$6:$K$35,9,FALSE))</f>
        <v/>
      </c>
      <c r="AL77" s="253" t="str">
        <f>IF(AL76="","",VLOOKUP(AL76,シフト記号表!$C$6:$K$35,9,FALSE))</f>
        <v/>
      </c>
      <c r="AM77" s="254" t="str">
        <f>IF(AM76="","",VLOOKUP(AM76,シフト記号表!$C$6:$K$35,9,FALSE))</f>
        <v/>
      </c>
      <c r="AN77" s="252" t="str">
        <f>IF(AN76="","",VLOOKUP(AN76,シフト記号表!$C$6:$K$35,9,FALSE))</f>
        <v/>
      </c>
      <c r="AO77" s="253" t="str">
        <f>IF(AO76="","",VLOOKUP(AO76,シフト記号表!$C$6:$K$35,9,FALSE))</f>
        <v/>
      </c>
      <c r="AP77" s="253" t="str">
        <f>IF(AP76="","",VLOOKUP(AP76,シフト記号表!$C$6:$K$35,9,FALSE))</f>
        <v/>
      </c>
      <c r="AQ77" s="253" t="str">
        <f>IF(AQ76="","",VLOOKUP(AQ76,シフト記号表!$C$6:$K$35,9,FALSE))</f>
        <v/>
      </c>
      <c r="AR77" s="253" t="str">
        <f>IF(AR76="","",VLOOKUP(AR76,シフト記号表!$C$6:$K$35,9,FALSE))</f>
        <v/>
      </c>
      <c r="AS77" s="253" t="str">
        <f>IF(AS76="","",VLOOKUP(AS76,シフト記号表!$C$6:$K$35,9,FALSE))</f>
        <v/>
      </c>
      <c r="AT77" s="254" t="str">
        <f>IF(AT76="","",VLOOKUP(AT76,シフト記号表!$C$6:$K$35,9,FALSE))</f>
        <v/>
      </c>
      <c r="AU77" s="252" t="str">
        <f>IF(AU76="","",VLOOKUP(AU76,シフト記号表!$C$6:$K$35,9,FALSE))</f>
        <v/>
      </c>
      <c r="AV77" s="253" t="str">
        <f>IF(AV76="","",VLOOKUP(AV76,シフト記号表!$C$6:$K$35,9,FALSE))</f>
        <v/>
      </c>
      <c r="AW77" s="253" t="str">
        <f>IF(AW76="","",VLOOKUP(AW76,シフト記号表!$C$6:$K$35,9,FALSE))</f>
        <v/>
      </c>
      <c r="AX77" s="505">
        <f>IF($BB$3="４週",SUM(S77:AT77),IF($BB$3="暦月",SUM(S77:AW77),""))</f>
        <v>0</v>
      </c>
      <c r="AY77" s="506"/>
      <c r="AZ77" s="507">
        <f>IF($BB$3="４週",AX77/4,IF($BB$3="暦月",勤務形態一覧表!AX77/(勤務形態一覧表!$BB$8/7),""))</f>
        <v>0</v>
      </c>
      <c r="BA77" s="508"/>
      <c r="BB77" s="449"/>
      <c r="BC77" s="419"/>
      <c r="BD77" s="419"/>
      <c r="BE77" s="419"/>
      <c r="BF77" s="420"/>
    </row>
    <row r="78" spans="2:58" ht="20.25" customHeight="1" x14ac:dyDescent="0.45">
      <c r="B78" s="548"/>
      <c r="C78" s="387"/>
      <c r="D78" s="388"/>
      <c r="E78" s="389"/>
      <c r="F78" s="116">
        <f>C76</f>
        <v>0</v>
      </c>
      <c r="G78" s="428"/>
      <c r="H78" s="412"/>
      <c r="I78" s="413"/>
      <c r="J78" s="413"/>
      <c r="K78" s="414"/>
      <c r="L78" s="433"/>
      <c r="M78" s="434"/>
      <c r="N78" s="434"/>
      <c r="O78" s="435"/>
      <c r="P78" s="509" t="s">
        <v>50</v>
      </c>
      <c r="Q78" s="510"/>
      <c r="R78" s="511"/>
      <c r="S78" s="255" t="str">
        <f>IF(S76="","",VLOOKUP(S76,シフト記号表!$C$6:$U$35,19,FALSE))</f>
        <v/>
      </c>
      <c r="T78" s="256" t="str">
        <f>IF(T76="","",VLOOKUP(T76,シフト記号表!$C$6:$U$35,19,FALSE))</f>
        <v/>
      </c>
      <c r="U78" s="256" t="str">
        <f>IF(U76="","",VLOOKUP(U76,シフト記号表!$C$6:$U$35,19,FALSE))</f>
        <v/>
      </c>
      <c r="V78" s="256" t="str">
        <f>IF(V76="","",VLOOKUP(V76,シフト記号表!$C$6:$U$35,19,FALSE))</f>
        <v/>
      </c>
      <c r="W78" s="256" t="str">
        <f>IF(W76="","",VLOOKUP(W76,シフト記号表!$C$6:$U$35,19,FALSE))</f>
        <v/>
      </c>
      <c r="X78" s="256" t="str">
        <f>IF(X76="","",VLOOKUP(X76,シフト記号表!$C$6:$U$35,19,FALSE))</f>
        <v/>
      </c>
      <c r="Y78" s="257" t="str">
        <f>IF(Y76="","",VLOOKUP(Y76,シフト記号表!$C$6:$U$35,19,FALSE))</f>
        <v/>
      </c>
      <c r="Z78" s="255" t="str">
        <f>IF(Z76="","",VLOOKUP(Z76,シフト記号表!$C$6:$U$35,19,FALSE))</f>
        <v/>
      </c>
      <c r="AA78" s="256" t="str">
        <f>IF(AA76="","",VLOOKUP(AA76,シフト記号表!$C$6:$U$35,19,FALSE))</f>
        <v/>
      </c>
      <c r="AB78" s="256" t="str">
        <f>IF(AB76="","",VLOOKUP(AB76,シフト記号表!$C$6:$U$35,19,FALSE))</f>
        <v/>
      </c>
      <c r="AC78" s="256" t="str">
        <f>IF(AC76="","",VLOOKUP(AC76,シフト記号表!$C$6:$U$35,19,FALSE))</f>
        <v/>
      </c>
      <c r="AD78" s="256" t="str">
        <f>IF(AD76="","",VLOOKUP(AD76,シフト記号表!$C$6:$U$35,19,FALSE))</f>
        <v/>
      </c>
      <c r="AE78" s="256" t="str">
        <f>IF(AE76="","",VLOOKUP(AE76,シフト記号表!$C$6:$U$35,19,FALSE))</f>
        <v/>
      </c>
      <c r="AF78" s="257" t="str">
        <f>IF(AF76="","",VLOOKUP(AF76,シフト記号表!$C$6:$U$35,19,FALSE))</f>
        <v/>
      </c>
      <c r="AG78" s="255" t="str">
        <f>IF(AG76="","",VLOOKUP(AG76,シフト記号表!$C$6:$U$35,19,FALSE))</f>
        <v/>
      </c>
      <c r="AH78" s="256" t="str">
        <f>IF(AH76="","",VLOOKUP(AH76,シフト記号表!$C$6:$U$35,19,FALSE))</f>
        <v/>
      </c>
      <c r="AI78" s="256" t="str">
        <f>IF(AI76="","",VLOOKUP(AI76,シフト記号表!$C$6:$U$35,19,FALSE))</f>
        <v/>
      </c>
      <c r="AJ78" s="256" t="str">
        <f>IF(AJ76="","",VLOOKUP(AJ76,シフト記号表!$C$6:$U$35,19,FALSE))</f>
        <v/>
      </c>
      <c r="AK78" s="256" t="str">
        <f>IF(AK76="","",VLOOKUP(AK76,シフト記号表!$C$6:$U$35,19,FALSE))</f>
        <v/>
      </c>
      <c r="AL78" s="256" t="str">
        <f>IF(AL76="","",VLOOKUP(AL76,シフト記号表!$C$6:$U$35,19,FALSE))</f>
        <v/>
      </c>
      <c r="AM78" s="257" t="str">
        <f>IF(AM76="","",VLOOKUP(AM76,シフト記号表!$C$6:$U$35,19,FALSE))</f>
        <v/>
      </c>
      <c r="AN78" s="255" t="str">
        <f>IF(AN76="","",VLOOKUP(AN76,シフト記号表!$C$6:$U$35,19,FALSE))</f>
        <v/>
      </c>
      <c r="AO78" s="256" t="str">
        <f>IF(AO76="","",VLOOKUP(AO76,シフト記号表!$C$6:$U$35,19,FALSE))</f>
        <v/>
      </c>
      <c r="AP78" s="256" t="str">
        <f>IF(AP76="","",VLOOKUP(AP76,シフト記号表!$C$6:$U$35,19,FALSE))</f>
        <v/>
      </c>
      <c r="AQ78" s="256" t="str">
        <f>IF(AQ76="","",VLOOKUP(AQ76,シフト記号表!$C$6:$U$35,19,FALSE))</f>
        <v/>
      </c>
      <c r="AR78" s="256" t="str">
        <f>IF(AR76="","",VLOOKUP(AR76,シフト記号表!$C$6:$U$35,19,FALSE))</f>
        <v/>
      </c>
      <c r="AS78" s="256" t="str">
        <f>IF(AS76="","",VLOOKUP(AS76,シフト記号表!$C$6:$U$35,19,FALSE))</f>
        <v/>
      </c>
      <c r="AT78" s="257" t="str">
        <f>IF(AT76="","",VLOOKUP(AT76,シフト記号表!$C$6:$U$35,19,FALSE))</f>
        <v/>
      </c>
      <c r="AU78" s="255" t="str">
        <f>IF(AU76="","",VLOOKUP(AU76,シフト記号表!$C$6:$U$35,19,FALSE))</f>
        <v/>
      </c>
      <c r="AV78" s="256" t="str">
        <f>IF(AV76="","",VLOOKUP(AV76,シフト記号表!$C$6:$U$35,19,FALSE))</f>
        <v/>
      </c>
      <c r="AW78" s="256" t="str">
        <f>IF(AW76="","",VLOOKUP(AW76,シフト記号表!$C$6:$U$35,19,FALSE))</f>
        <v/>
      </c>
      <c r="AX78" s="512">
        <f>IF($BB$3="４週",SUM(S78:AT78),IF($BB$3="暦月",SUM(S78:AW78),""))</f>
        <v>0</v>
      </c>
      <c r="AY78" s="513"/>
      <c r="AZ78" s="514">
        <f>IF($BB$3="４週",AX78/4,IF($BB$3="暦月",勤務形態一覧表!AX78/(勤務形態一覧表!$BB$8/7),""))</f>
        <v>0</v>
      </c>
      <c r="BA78" s="515"/>
      <c r="BB78" s="450"/>
      <c r="BC78" s="434"/>
      <c r="BD78" s="434"/>
      <c r="BE78" s="434"/>
      <c r="BF78" s="435"/>
    </row>
    <row r="79" spans="2:58" ht="20.25" customHeight="1" x14ac:dyDescent="0.45">
      <c r="B79" s="548">
        <f>B76+1</f>
        <v>20</v>
      </c>
      <c r="C79" s="381"/>
      <c r="D79" s="382"/>
      <c r="E79" s="383"/>
      <c r="F79" s="113"/>
      <c r="G79" s="427"/>
      <c r="H79" s="429"/>
      <c r="I79" s="413"/>
      <c r="J79" s="413"/>
      <c r="K79" s="414"/>
      <c r="L79" s="430"/>
      <c r="M79" s="431"/>
      <c r="N79" s="431"/>
      <c r="O79" s="432"/>
      <c r="P79" s="499" t="s">
        <v>49</v>
      </c>
      <c r="Q79" s="500"/>
      <c r="R79" s="501"/>
      <c r="S79" s="259"/>
      <c r="T79" s="258"/>
      <c r="U79" s="258"/>
      <c r="V79" s="258"/>
      <c r="W79" s="258"/>
      <c r="X79" s="258"/>
      <c r="Y79" s="260"/>
      <c r="Z79" s="259"/>
      <c r="AA79" s="258"/>
      <c r="AB79" s="258"/>
      <c r="AC79" s="258"/>
      <c r="AD79" s="258"/>
      <c r="AE79" s="258"/>
      <c r="AF79" s="260"/>
      <c r="AG79" s="259"/>
      <c r="AH79" s="258"/>
      <c r="AI79" s="258"/>
      <c r="AJ79" s="258"/>
      <c r="AK79" s="258"/>
      <c r="AL79" s="258"/>
      <c r="AM79" s="260"/>
      <c r="AN79" s="259"/>
      <c r="AO79" s="258"/>
      <c r="AP79" s="258"/>
      <c r="AQ79" s="258"/>
      <c r="AR79" s="258"/>
      <c r="AS79" s="258"/>
      <c r="AT79" s="260"/>
      <c r="AU79" s="259"/>
      <c r="AV79" s="258"/>
      <c r="AW79" s="258"/>
      <c r="AX79" s="609"/>
      <c r="AY79" s="610"/>
      <c r="AZ79" s="611"/>
      <c r="BA79" s="612"/>
      <c r="BB79" s="448"/>
      <c r="BC79" s="431"/>
      <c r="BD79" s="431"/>
      <c r="BE79" s="431"/>
      <c r="BF79" s="432"/>
    </row>
    <row r="80" spans="2:58" ht="20.25" customHeight="1" x14ac:dyDescent="0.45">
      <c r="B80" s="548"/>
      <c r="C80" s="384"/>
      <c r="D80" s="385"/>
      <c r="E80" s="386"/>
      <c r="F80" s="91"/>
      <c r="G80" s="408"/>
      <c r="H80" s="412"/>
      <c r="I80" s="413"/>
      <c r="J80" s="413"/>
      <c r="K80" s="414"/>
      <c r="L80" s="418"/>
      <c r="M80" s="419"/>
      <c r="N80" s="419"/>
      <c r="O80" s="420"/>
      <c r="P80" s="502" t="s">
        <v>15</v>
      </c>
      <c r="Q80" s="503"/>
      <c r="R80" s="504"/>
      <c r="S80" s="252" t="str">
        <f>IF(S79="","",VLOOKUP(S79,シフト記号表!$C$6:$K$35,9,FALSE))</f>
        <v/>
      </c>
      <c r="T80" s="253" t="str">
        <f>IF(T79="","",VLOOKUP(T79,シフト記号表!$C$6:$K$35,9,FALSE))</f>
        <v/>
      </c>
      <c r="U80" s="253" t="str">
        <f>IF(U79="","",VLOOKUP(U79,シフト記号表!$C$6:$K$35,9,FALSE))</f>
        <v/>
      </c>
      <c r="V80" s="253" t="str">
        <f>IF(V79="","",VLOOKUP(V79,シフト記号表!$C$6:$K$35,9,FALSE))</f>
        <v/>
      </c>
      <c r="W80" s="253" t="str">
        <f>IF(W79="","",VLOOKUP(W79,シフト記号表!$C$6:$K$35,9,FALSE))</f>
        <v/>
      </c>
      <c r="X80" s="253" t="str">
        <f>IF(X79="","",VLOOKUP(X79,シフト記号表!$C$6:$K$35,9,FALSE))</f>
        <v/>
      </c>
      <c r="Y80" s="254" t="str">
        <f>IF(Y79="","",VLOOKUP(Y79,シフト記号表!$C$6:$K$35,9,FALSE))</f>
        <v/>
      </c>
      <c r="Z80" s="252" t="str">
        <f>IF(Z79="","",VLOOKUP(Z79,シフト記号表!$C$6:$K$35,9,FALSE))</f>
        <v/>
      </c>
      <c r="AA80" s="253" t="str">
        <f>IF(AA79="","",VLOOKUP(AA79,シフト記号表!$C$6:$K$35,9,FALSE))</f>
        <v/>
      </c>
      <c r="AB80" s="253" t="str">
        <f>IF(AB79="","",VLOOKUP(AB79,シフト記号表!$C$6:$K$35,9,FALSE))</f>
        <v/>
      </c>
      <c r="AC80" s="253" t="str">
        <f>IF(AC79="","",VLOOKUP(AC79,シフト記号表!$C$6:$K$35,9,FALSE))</f>
        <v/>
      </c>
      <c r="AD80" s="253" t="str">
        <f>IF(AD79="","",VLOOKUP(AD79,シフト記号表!$C$6:$K$35,9,FALSE))</f>
        <v/>
      </c>
      <c r="AE80" s="253" t="str">
        <f>IF(AE79="","",VLOOKUP(AE79,シフト記号表!$C$6:$K$35,9,FALSE))</f>
        <v/>
      </c>
      <c r="AF80" s="254" t="str">
        <f>IF(AF79="","",VLOOKUP(AF79,シフト記号表!$C$6:$K$35,9,FALSE))</f>
        <v/>
      </c>
      <c r="AG80" s="252" t="str">
        <f>IF(AG79="","",VLOOKUP(AG79,シフト記号表!$C$6:$K$35,9,FALSE))</f>
        <v/>
      </c>
      <c r="AH80" s="253" t="str">
        <f>IF(AH79="","",VLOOKUP(AH79,シフト記号表!$C$6:$K$35,9,FALSE))</f>
        <v/>
      </c>
      <c r="AI80" s="253" t="str">
        <f>IF(AI79="","",VLOOKUP(AI79,シフト記号表!$C$6:$K$35,9,FALSE))</f>
        <v/>
      </c>
      <c r="AJ80" s="253" t="str">
        <f>IF(AJ79="","",VLOOKUP(AJ79,シフト記号表!$C$6:$K$35,9,FALSE))</f>
        <v/>
      </c>
      <c r="AK80" s="253" t="str">
        <f>IF(AK79="","",VLOOKUP(AK79,シフト記号表!$C$6:$K$35,9,FALSE))</f>
        <v/>
      </c>
      <c r="AL80" s="253" t="str">
        <f>IF(AL79="","",VLOOKUP(AL79,シフト記号表!$C$6:$K$35,9,FALSE))</f>
        <v/>
      </c>
      <c r="AM80" s="254" t="str">
        <f>IF(AM79="","",VLOOKUP(AM79,シフト記号表!$C$6:$K$35,9,FALSE))</f>
        <v/>
      </c>
      <c r="AN80" s="252" t="str">
        <f>IF(AN79="","",VLOOKUP(AN79,シフト記号表!$C$6:$K$35,9,FALSE))</f>
        <v/>
      </c>
      <c r="AO80" s="253" t="str">
        <f>IF(AO79="","",VLOOKUP(AO79,シフト記号表!$C$6:$K$35,9,FALSE))</f>
        <v/>
      </c>
      <c r="AP80" s="253" t="str">
        <f>IF(AP79="","",VLOOKUP(AP79,シフト記号表!$C$6:$K$35,9,FALSE))</f>
        <v/>
      </c>
      <c r="AQ80" s="253" t="str">
        <f>IF(AQ79="","",VLOOKUP(AQ79,シフト記号表!$C$6:$K$35,9,FALSE))</f>
        <v/>
      </c>
      <c r="AR80" s="253" t="str">
        <f>IF(AR79="","",VLOOKUP(AR79,シフト記号表!$C$6:$K$35,9,FALSE))</f>
        <v/>
      </c>
      <c r="AS80" s="253" t="str">
        <f>IF(AS79="","",VLOOKUP(AS79,シフト記号表!$C$6:$K$35,9,FALSE))</f>
        <v/>
      </c>
      <c r="AT80" s="254" t="str">
        <f>IF(AT79="","",VLOOKUP(AT79,シフト記号表!$C$6:$K$35,9,FALSE))</f>
        <v/>
      </c>
      <c r="AU80" s="252" t="str">
        <f>IF(AU79="","",VLOOKUP(AU79,シフト記号表!$C$6:$K$35,9,FALSE))</f>
        <v/>
      </c>
      <c r="AV80" s="253" t="str">
        <f>IF(AV79="","",VLOOKUP(AV79,シフト記号表!$C$6:$K$35,9,FALSE))</f>
        <v/>
      </c>
      <c r="AW80" s="253" t="str">
        <f>IF(AW79="","",VLOOKUP(AW79,シフト記号表!$C$6:$K$35,9,FALSE))</f>
        <v/>
      </c>
      <c r="AX80" s="505">
        <f>IF($BB$3="４週",SUM(S80:AT80),IF($BB$3="暦月",SUM(S80:AW80),""))</f>
        <v>0</v>
      </c>
      <c r="AY80" s="506"/>
      <c r="AZ80" s="507">
        <f>IF($BB$3="４週",AX80/4,IF($BB$3="暦月",勤務形態一覧表!AX80/(勤務形態一覧表!$BB$8/7),""))</f>
        <v>0</v>
      </c>
      <c r="BA80" s="508"/>
      <c r="BB80" s="449"/>
      <c r="BC80" s="419"/>
      <c r="BD80" s="419"/>
      <c r="BE80" s="419"/>
      <c r="BF80" s="420"/>
    </row>
    <row r="81" spans="2:58" ht="20.25" customHeight="1" x14ac:dyDescent="0.45">
      <c r="B81" s="548"/>
      <c r="C81" s="387"/>
      <c r="D81" s="388"/>
      <c r="E81" s="389"/>
      <c r="F81" s="116">
        <f>C79</f>
        <v>0</v>
      </c>
      <c r="G81" s="428"/>
      <c r="H81" s="412"/>
      <c r="I81" s="413"/>
      <c r="J81" s="413"/>
      <c r="K81" s="414"/>
      <c r="L81" s="433"/>
      <c r="M81" s="434"/>
      <c r="N81" s="434"/>
      <c r="O81" s="435"/>
      <c r="P81" s="509" t="s">
        <v>50</v>
      </c>
      <c r="Q81" s="510"/>
      <c r="R81" s="511"/>
      <c r="S81" s="255" t="str">
        <f>IF(S79="","",VLOOKUP(S79,シフト記号表!$C$6:$U$35,19,FALSE))</f>
        <v/>
      </c>
      <c r="T81" s="256" t="str">
        <f>IF(T79="","",VLOOKUP(T79,シフト記号表!$C$6:$U$35,19,FALSE))</f>
        <v/>
      </c>
      <c r="U81" s="256" t="str">
        <f>IF(U79="","",VLOOKUP(U79,シフト記号表!$C$6:$U$35,19,FALSE))</f>
        <v/>
      </c>
      <c r="V81" s="256" t="str">
        <f>IF(V79="","",VLOOKUP(V79,シフト記号表!$C$6:$U$35,19,FALSE))</f>
        <v/>
      </c>
      <c r="W81" s="256" t="str">
        <f>IF(W79="","",VLOOKUP(W79,シフト記号表!$C$6:$U$35,19,FALSE))</f>
        <v/>
      </c>
      <c r="X81" s="256" t="str">
        <f>IF(X79="","",VLOOKUP(X79,シフト記号表!$C$6:$U$35,19,FALSE))</f>
        <v/>
      </c>
      <c r="Y81" s="257" t="str">
        <f>IF(Y79="","",VLOOKUP(Y79,シフト記号表!$C$6:$U$35,19,FALSE))</f>
        <v/>
      </c>
      <c r="Z81" s="255" t="str">
        <f>IF(Z79="","",VLOOKUP(Z79,シフト記号表!$C$6:$U$35,19,FALSE))</f>
        <v/>
      </c>
      <c r="AA81" s="256" t="str">
        <f>IF(AA79="","",VLOOKUP(AA79,シフト記号表!$C$6:$U$35,19,FALSE))</f>
        <v/>
      </c>
      <c r="AB81" s="256" t="str">
        <f>IF(AB79="","",VLOOKUP(AB79,シフト記号表!$C$6:$U$35,19,FALSE))</f>
        <v/>
      </c>
      <c r="AC81" s="256" t="str">
        <f>IF(AC79="","",VLOOKUP(AC79,シフト記号表!$C$6:$U$35,19,FALSE))</f>
        <v/>
      </c>
      <c r="AD81" s="256" t="str">
        <f>IF(AD79="","",VLOOKUP(AD79,シフト記号表!$C$6:$U$35,19,FALSE))</f>
        <v/>
      </c>
      <c r="AE81" s="256" t="str">
        <f>IF(AE79="","",VLOOKUP(AE79,シフト記号表!$C$6:$U$35,19,FALSE))</f>
        <v/>
      </c>
      <c r="AF81" s="257" t="str">
        <f>IF(AF79="","",VLOOKUP(AF79,シフト記号表!$C$6:$U$35,19,FALSE))</f>
        <v/>
      </c>
      <c r="AG81" s="255" t="str">
        <f>IF(AG79="","",VLOOKUP(AG79,シフト記号表!$C$6:$U$35,19,FALSE))</f>
        <v/>
      </c>
      <c r="AH81" s="256" t="str">
        <f>IF(AH79="","",VLOOKUP(AH79,シフト記号表!$C$6:$U$35,19,FALSE))</f>
        <v/>
      </c>
      <c r="AI81" s="256" t="str">
        <f>IF(AI79="","",VLOOKUP(AI79,シフト記号表!$C$6:$U$35,19,FALSE))</f>
        <v/>
      </c>
      <c r="AJ81" s="256" t="str">
        <f>IF(AJ79="","",VLOOKUP(AJ79,シフト記号表!$C$6:$U$35,19,FALSE))</f>
        <v/>
      </c>
      <c r="AK81" s="256" t="str">
        <f>IF(AK79="","",VLOOKUP(AK79,シフト記号表!$C$6:$U$35,19,FALSE))</f>
        <v/>
      </c>
      <c r="AL81" s="256" t="str">
        <f>IF(AL79="","",VLOOKUP(AL79,シフト記号表!$C$6:$U$35,19,FALSE))</f>
        <v/>
      </c>
      <c r="AM81" s="257" t="str">
        <f>IF(AM79="","",VLOOKUP(AM79,シフト記号表!$C$6:$U$35,19,FALSE))</f>
        <v/>
      </c>
      <c r="AN81" s="255" t="str">
        <f>IF(AN79="","",VLOOKUP(AN79,シフト記号表!$C$6:$U$35,19,FALSE))</f>
        <v/>
      </c>
      <c r="AO81" s="256" t="str">
        <f>IF(AO79="","",VLOOKUP(AO79,シフト記号表!$C$6:$U$35,19,FALSE))</f>
        <v/>
      </c>
      <c r="AP81" s="256" t="str">
        <f>IF(AP79="","",VLOOKUP(AP79,シフト記号表!$C$6:$U$35,19,FALSE))</f>
        <v/>
      </c>
      <c r="AQ81" s="256" t="str">
        <f>IF(AQ79="","",VLOOKUP(AQ79,シフト記号表!$C$6:$U$35,19,FALSE))</f>
        <v/>
      </c>
      <c r="AR81" s="256" t="str">
        <f>IF(AR79="","",VLOOKUP(AR79,シフト記号表!$C$6:$U$35,19,FALSE))</f>
        <v/>
      </c>
      <c r="AS81" s="256" t="str">
        <f>IF(AS79="","",VLOOKUP(AS79,シフト記号表!$C$6:$U$35,19,FALSE))</f>
        <v/>
      </c>
      <c r="AT81" s="257" t="str">
        <f>IF(AT79="","",VLOOKUP(AT79,シフト記号表!$C$6:$U$35,19,FALSE))</f>
        <v/>
      </c>
      <c r="AU81" s="255" t="str">
        <f>IF(AU79="","",VLOOKUP(AU79,シフト記号表!$C$6:$U$35,19,FALSE))</f>
        <v/>
      </c>
      <c r="AV81" s="256" t="str">
        <f>IF(AV79="","",VLOOKUP(AV79,シフト記号表!$C$6:$U$35,19,FALSE))</f>
        <v/>
      </c>
      <c r="AW81" s="256" t="str">
        <f>IF(AW79="","",VLOOKUP(AW79,シフト記号表!$C$6:$U$35,19,FALSE))</f>
        <v/>
      </c>
      <c r="AX81" s="512">
        <f>IF($BB$3="４週",SUM(S81:AT81),IF($BB$3="暦月",SUM(S81:AW81),""))</f>
        <v>0</v>
      </c>
      <c r="AY81" s="513"/>
      <c r="AZ81" s="514">
        <f>IF($BB$3="４週",AX81/4,IF($BB$3="暦月",勤務形態一覧表!AX81/(勤務形態一覧表!$BB$8/7),""))</f>
        <v>0</v>
      </c>
      <c r="BA81" s="515"/>
      <c r="BB81" s="450"/>
      <c r="BC81" s="434"/>
      <c r="BD81" s="434"/>
      <c r="BE81" s="434"/>
      <c r="BF81" s="435"/>
    </row>
    <row r="82" spans="2:58" ht="20.25" customHeight="1" x14ac:dyDescent="0.45">
      <c r="B82" s="548">
        <f>B79+1</f>
        <v>21</v>
      </c>
      <c r="C82" s="381"/>
      <c r="D82" s="382"/>
      <c r="E82" s="383"/>
      <c r="F82" s="113"/>
      <c r="G82" s="427"/>
      <c r="H82" s="429"/>
      <c r="I82" s="413"/>
      <c r="J82" s="413"/>
      <c r="K82" s="414"/>
      <c r="L82" s="430"/>
      <c r="M82" s="431"/>
      <c r="N82" s="431"/>
      <c r="O82" s="432"/>
      <c r="P82" s="499" t="s">
        <v>49</v>
      </c>
      <c r="Q82" s="500"/>
      <c r="R82" s="501"/>
      <c r="S82" s="259"/>
      <c r="T82" s="258"/>
      <c r="U82" s="258"/>
      <c r="V82" s="258"/>
      <c r="W82" s="258"/>
      <c r="X82" s="258"/>
      <c r="Y82" s="260"/>
      <c r="Z82" s="259"/>
      <c r="AA82" s="258"/>
      <c r="AB82" s="258"/>
      <c r="AC82" s="258"/>
      <c r="AD82" s="258"/>
      <c r="AE82" s="258"/>
      <c r="AF82" s="260"/>
      <c r="AG82" s="259"/>
      <c r="AH82" s="258"/>
      <c r="AI82" s="258"/>
      <c r="AJ82" s="258"/>
      <c r="AK82" s="258"/>
      <c r="AL82" s="258"/>
      <c r="AM82" s="260"/>
      <c r="AN82" s="259"/>
      <c r="AO82" s="258"/>
      <c r="AP82" s="258"/>
      <c r="AQ82" s="258"/>
      <c r="AR82" s="258"/>
      <c r="AS82" s="258"/>
      <c r="AT82" s="260"/>
      <c r="AU82" s="259"/>
      <c r="AV82" s="258"/>
      <c r="AW82" s="258"/>
      <c r="AX82" s="609"/>
      <c r="AY82" s="610"/>
      <c r="AZ82" s="611"/>
      <c r="BA82" s="612"/>
      <c r="BB82" s="448"/>
      <c r="BC82" s="431"/>
      <c r="BD82" s="431"/>
      <c r="BE82" s="431"/>
      <c r="BF82" s="432"/>
    </row>
    <row r="83" spans="2:58" ht="20.25" customHeight="1" x14ac:dyDescent="0.45">
      <c r="B83" s="548"/>
      <c r="C83" s="384"/>
      <c r="D83" s="385"/>
      <c r="E83" s="386"/>
      <c r="F83" s="91"/>
      <c r="G83" s="408"/>
      <c r="H83" s="412"/>
      <c r="I83" s="413"/>
      <c r="J83" s="413"/>
      <c r="K83" s="414"/>
      <c r="L83" s="418"/>
      <c r="M83" s="419"/>
      <c r="N83" s="419"/>
      <c r="O83" s="420"/>
      <c r="P83" s="502" t="s">
        <v>15</v>
      </c>
      <c r="Q83" s="503"/>
      <c r="R83" s="504"/>
      <c r="S83" s="252" t="str">
        <f>IF(S82="","",VLOOKUP(S82,シフト記号表!$C$6:$K$35,9,FALSE))</f>
        <v/>
      </c>
      <c r="T83" s="253" t="str">
        <f>IF(T82="","",VLOOKUP(T82,シフト記号表!$C$6:$K$35,9,FALSE))</f>
        <v/>
      </c>
      <c r="U83" s="253" t="str">
        <f>IF(U82="","",VLOOKUP(U82,シフト記号表!$C$6:$K$35,9,FALSE))</f>
        <v/>
      </c>
      <c r="V83" s="253" t="str">
        <f>IF(V82="","",VLOOKUP(V82,シフト記号表!$C$6:$K$35,9,FALSE))</f>
        <v/>
      </c>
      <c r="W83" s="253" t="str">
        <f>IF(W82="","",VLOOKUP(W82,シフト記号表!$C$6:$K$35,9,FALSE))</f>
        <v/>
      </c>
      <c r="X83" s="253" t="str">
        <f>IF(X82="","",VLOOKUP(X82,シフト記号表!$C$6:$K$35,9,FALSE))</f>
        <v/>
      </c>
      <c r="Y83" s="254" t="str">
        <f>IF(Y82="","",VLOOKUP(Y82,シフト記号表!$C$6:$K$35,9,FALSE))</f>
        <v/>
      </c>
      <c r="Z83" s="252" t="str">
        <f>IF(Z82="","",VLOOKUP(Z82,シフト記号表!$C$6:$K$35,9,FALSE))</f>
        <v/>
      </c>
      <c r="AA83" s="253" t="str">
        <f>IF(AA82="","",VLOOKUP(AA82,シフト記号表!$C$6:$K$35,9,FALSE))</f>
        <v/>
      </c>
      <c r="AB83" s="253" t="str">
        <f>IF(AB82="","",VLOOKUP(AB82,シフト記号表!$C$6:$K$35,9,FALSE))</f>
        <v/>
      </c>
      <c r="AC83" s="253" t="str">
        <f>IF(AC82="","",VLOOKUP(AC82,シフト記号表!$C$6:$K$35,9,FALSE))</f>
        <v/>
      </c>
      <c r="AD83" s="253" t="str">
        <f>IF(AD82="","",VLOOKUP(AD82,シフト記号表!$C$6:$K$35,9,FALSE))</f>
        <v/>
      </c>
      <c r="AE83" s="253" t="str">
        <f>IF(AE82="","",VLOOKUP(AE82,シフト記号表!$C$6:$K$35,9,FALSE))</f>
        <v/>
      </c>
      <c r="AF83" s="254" t="str">
        <f>IF(AF82="","",VLOOKUP(AF82,シフト記号表!$C$6:$K$35,9,FALSE))</f>
        <v/>
      </c>
      <c r="AG83" s="252" t="str">
        <f>IF(AG82="","",VLOOKUP(AG82,シフト記号表!$C$6:$K$35,9,FALSE))</f>
        <v/>
      </c>
      <c r="AH83" s="253" t="str">
        <f>IF(AH82="","",VLOOKUP(AH82,シフト記号表!$C$6:$K$35,9,FALSE))</f>
        <v/>
      </c>
      <c r="AI83" s="253" t="str">
        <f>IF(AI82="","",VLOOKUP(AI82,シフト記号表!$C$6:$K$35,9,FALSE))</f>
        <v/>
      </c>
      <c r="AJ83" s="253" t="str">
        <f>IF(AJ82="","",VLOOKUP(AJ82,シフト記号表!$C$6:$K$35,9,FALSE))</f>
        <v/>
      </c>
      <c r="AK83" s="253" t="str">
        <f>IF(AK82="","",VLOOKUP(AK82,シフト記号表!$C$6:$K$35,9,FALSE))</f>
        <v/>
      </c>
      <c r="AL83" s="253" t="str">
        <f>IF(AL82="","",VLOOKUP(AL82,シフト記号表!$C$6:$K$35,9,FALSE))</f>
        <v/>
      </c>
      <c r="AM83" s="254" t="str">
        <f>IF(AM82="","",VLOOKUP(AM82,シフト記号表!$C$6:$K$35,9,FALSE))</f>
        <v/>
      </c>
      <c r="AN83" s="252" t="str">
        <f>IF(AN82="","",VLOOKUP(AN82,シフト記号表!$C$6:$K$35,9,FALSE))</f>
        <v/>
      </c>
      <c r="AO83" s="253" t="str">
        <f>IF(AO82="","",VLOOKUP(AO82,シフト記号表!$C$6:$K$35,9,FALSE))</f>
        <v/>
      </c>
      <c r="AP83" s="253" t="str">
        <f>IF(AP82="","",VLOOKUP(AP82,シフト記号表!$C$6:$K$35,9,FALSE))</f>
        <v/>
      </c>
      <c r="AQ83" s="253" t="str">
        <f>IF(AQ82="","",VLOOKUP(AQ82,シフト記号表!$C$6:$K$35,9,FALSE))</f>
        <v/>
      </c>
      <c r="AR83" s="253" t="str">
        <f>IF(AR82="","",VLOOKUP(AR82,シフト記号表!$C$6:$K$35,9,FALSE))</f>
        <v/>
      </c>
      <c r="AS83" s="253" t="str">
        <f>IF(AS82="","",VLOOKUP(AS82,シフト記号表!$C$6:$K$35,9,FALSE))</f>
        <v/>
      </c>
      <c r="AT83" s="254" t="str">
        <f>IF(AT82="","",VLOOKUP(AT82,シフト記号表!$C$6:$K$35,9,FALSE))</f>
        <v/>
      </c>
      <c r="AU83" s="252" t="str">
        <f>IF(AU82="","",VLOOKUP(AU82,シフト記号表!$C$6:$K$35,9,FALSE))</f>
        <v/>
      </c>
      <c r="AV83" s="253" t="str">
        <f>IF(AV82="","",VLOOKUP(AV82,シフト記号表!$C$6:$K$35,9,FALSE))</f>
        <v/>
      </c>
      <c r="AW83" s="253" t="str">
        <f>IF(AW82="","",VLOOKUP(AW82,シフト記号表!$C$6:$K$35,9,FALSE))</f>
        <v/>
      </c>
      <c r="AX83" s="505">
        <f>IF($BB$3="４週",SUM(S83:AT83),IF($BB$3="暦月",SUM(S83:AW83),""))</f>
        <v>0</v>
      </c>
      <c r="AY83" s="506"/>
      <c r="AZ83" s="507">
        <f>IF($BB$3="４週",AX83/4,IF($BB$3="暦月",勤務形態一覧表!AX83/(勤務形態一覧表!$BB$8/7),""))</f>
        <v>0</v>
      </c>
      <c r="BA83" s="508"/>
      <c r="BB83" s="449"/>
      <c r="BC83" s="419"/>
      <c r="BD83" s="419"/>
      <c r="BE83" s="419"/>
      <c r="BF83" s="420"/>
    </row>
    <row r="84" spans="2:58" ht="20.25" customHeight="1" x14ac:dyDescent="0.45">
      <c r="B84" s="548"/>
      <c r="C84" s="387"/>
      <c r="D84" s="388"/>
      <c r="E84" s="389"/>
      <c r="F84" s="116">
        <f>C82</f>
        <v>0</v>
      </c>
      <c r="G84" s="428"/>
      <c r="H84" s="412"/>
      <c r="I84" s="413"/>
      <c r="J84" s="413"/>
      <c r="K84" s="414"/>
      <c r="L84" s="433"/>
      <c r="M84" s="434"/>
      <c r="N84" s="434"/>
      <c r="O84" s="435"/>
      <c r="P84" s="509" t="s">
        <v>50</v>
      </c>
      <c r="Q84" s="510"/>
      <c r="R84" s="511"/>
      <c r="S84" s="255" t="str">
        <f>IF(S82="","",VLOOKUP(S82,シフト記号表!$C$6:$U$35,19,FALSE))</f>
        <v/>
      </c>
      <c r="T84" s="256" t="str">
        <f>IF(T82="","",VLOOKUP(T82,シフト記号表!$C$6:$U$35,19,FALSE))</f>
        <v/>
      </c>
      <c r="U84" s="256" t="str">
        <f>IF(U82="","",VLOOKUP(U82,シフト記号表!$C$6:$U$35,19,FALSE))</f>
        <v/>
      </c>
      <c r="V84" s="256" t="str">
        <f>IF(V82="","",VLOOKUP(V82,シフト記号表!$C$6:$U$35,19,FALSE))</f>
        <v/>
      </c>
      <c r="W84" s="256" t="str">
        <f>IF(W82="","",VLOOKUP(W82,シフト記号表!$C$6:$U$35,19,FALSE))</f>
        <v/>
      </c>
      <c r="X84" s="256" t="str">
        <f>IF(X82="","",VLOOKUP(X82,シフト記号表!$C$6:$U$35,19,FALSE))</f>
        <v/>
      </c>
      <c r="Y84" s="257" t="str">
        <f>IF(Y82="","",VLOOKUP(Y82,シフト記号表!$C$6:$U$35,19,FALSE))</f>
        <v/>
      </c>
      <c r="Z84" s="255" t="str">
        <f>IF(Z82="","",VLOOKUP(Z82,シフト記号表!$C$6:$U$35,19,FALSE))</f>
        <v/>
      </c>
      <c r="AA84" s="256" t="str">
        <f>IF(AA82="","",VLOOKUP(AA82,シフト記号表!$C$6:$U$35,19,FALSE))</f>
        <v/>
      </c>
      <c r="AB84" s="256" t="str">
        <f>IF(AB82="","",VLOOKUP(AB82,シフト記号表!$C$6:$U$35,19,FALSE))</f>
        <v/>
      </c>
      <c r="AC84" s="256" t="str">
        <f>IF(AC82="","",VLOOKUP(AC82,シフト記号表!$C$6:$U$35,19,FALSE))</f>
        <v/>
      </c>
      <c r="AD84" s="256" t="str">
        <f>IF(AD82="","",VLOOKUP(AD82,シフト記号表!$C$6:$U$35,19,FALSE))</f>
        <v/>
      </c>
      <c r="AE84" s="256" t="str">
        <f>IF(AE82="","",VLOOKUP(AE82,シフト記号表!$C$6:$U$35,19,FALSE))</f>
        <v/>
      </c>
      <c r="AF84" s="257" t="str">
        <f>IF(AF82="","",VLOOKUP(AF82,シフト記号表!$C$6:$U$35,19,FALSE))</f>
        <v/>
      </c>
      <c r="AG84" s="255" t="str">
        <f>IF(AG82="","",VLOOKUP(AG82,シフト記号表!$C$6:$U$35,19,FALSE))</f>
        <v/>
      </c>
      <c r="AH84" s="256" t="str">
        <f>IF(AH82="","",VLOOKUP(AH82,シフト記号表!$C$6:$U$35,19,FALSE))</f>
        <v/>
      </c>
      <c r="AI84" s="256" t="str">
        <f>IF(AI82="","",VLOOKUP(AI82,シフト記号表!$C$6:$U$35,19,FALSE))</f>
        <v/>
      </c>
      <c r="AJ84" s="256" t="str">
        <f>IF(AJ82="","",VLOOKUP(AJ82,シフト記号表!$C$6:$U$35,19,FALSE))</f>
        <v/>
      </c>
      <c r="AK84" s="256" t="str">
        <f>IF(AK82="","",VLOOKUP(AK82,シフト記号表!$C$6:$U$35,19,FALSE))</f>
        <v/>
      </c>
      <c r="AL84" s="256" t="str">
        <f>IF(AL82="","",VLOOKUP(AL82,シフト記号表!$C$6:$U$35,19,FALSE))</f>
        <v/>
      </c>
      <c r="AM84" s="257" t="str">
        <f>IF(AM82="","",VLOOKUP(AM82,シフト記号表!$C$6:$U$35,19,FALSE))</f>
        <v/>
      </c>
      <c r="AN84" s="255" t="str">
        <f>IF(AN82="","",VLOOKUP(AN82,シフト記号表!$C$6:$U$35,19,FALSE))</f>
        <v/>
      </c>
      <c r="AO84" s="256" t="str">
        <f>IF(AO82="","",VLOOKUP(AO82,シフト記号表!$C$6:$U$35,19,FALSE))</f>
        <v/>
      </c>
      <c r="AP84" s="256" t="str">
        <f>IF(AP82="","",VLOOKUP(AP82,シフト記号表!$C$6:$U$35,19,FALSE))</f>
        <v/>
      </c>
      <c r="AQ84" s="256" t="str">
        <f>IF(AQ82="","",VLOOKUP(AQ82,シフト記号表!$C$6:$U$35,19,FALSE))</f>
        <v/>
      </c>
      <c r="AR84" s="256" t="str">
        <f>IF(AR82="","",VLOOKUP(AR82,シフト記号表!$C$6:$U$35,19,FALSE))</f>
        <v/>
      </c>
      <c r="AS84" s="256" t="str">
        <f>IF(AS82="","",VLOOKUP(AS82,シフト記号表!$C$6:$U$35,19,FALSE))</f>
        <v/>
      </c>
      <c r="AT84" s="257" t="str">
        <f>IF(AT82="","",VLOOKUP(AT82,シフト記号表!$C$6:$U$35,19,FALSE))</f>
        <v/>
      </c>
      <c r="AU84" s="255" t="str">
        <f>IF(AU82="","",VLOOKUP(AU82,シフト記号表!$C$6:$U$35,19,FALSE))</f>
        <v/>
      </c>
      <c r="AV84" s="256" t="str">
        <f>IF(AV82="","",VLOOKUP(AV82,シフト記号表!$C$6:$U$35,19,FALSE))</f>
        <v/>
      </c>
      <c r="AW84" s="256" t="str">
        <f>IF(AW82="","",VLOOKUP(AW82,シフト記号表!$C$6:$U$35,19,FALSE))</f>
        <v/>
      </c>
      <c r="AX84" s="512">
        <f>IF($BB$3="４週",SUM(S84:AT84),IF($BB$3="暦月",SUM(S84:AW84),""))</f>
        <v>0</v>
      </c>
      <c r="AY84" s="513"/>
      <c r="AZ84" s="514">
        <f>IF($BB$3="４週",AX84/4,IF($BB$3="暦月",勤務形態一覧表!AX84/(勤務形態一覧表!$BB$8/7),""))</f>
        <v>0</v>
      </c>
      <c r="BA84" s="515"/>
      <c r="BB84" s="450"/>
      <c r="BC84" s="434"/>
      <c r="BD84" s="434"/>
      <c r="BE84" s="434"/>
      <c r="BF84" s="435"/>
    </row>
    <row r="85" spans="2:58" ht="20.25" customHeight="1" x14ac:dyDescent="0.45">
      <c r="B85" s="548">
        <f>B82+1</f>
        <v>22</v>
      </c>
      <c r="C85" s="381"/>
      <c r="D85" s="382"/>
      <c r="E85" s="383"/>
      <c r="F85" s="113"/>
      <c r="G85" s="427"/>
      <c r="H85" s="429"/>
      <c r="I85" s="413"/>
      <c r="J85" s="413"/>
      <c r="K85" s="414"/>
      <c r="L85" s="430"/>
      <c r="M85" s="431"/>
      <c r="N85" s="431"/>
      <c r="O85" s="432"/>
      <c r="P85" s="499" t="s">
        <v>49</v>
      </c>
      <c r="Q85" s="500"/>
      <c r="R85" s="501"/>
      <c r="S85" s="259"/>
      <c r="T85" s="258"/>
      <c r="U85" s="258"/>
      <c r="V85" s="258"/>
      <c r="W85" s="258"/>
      <c r="X85" s="258"/>
      <c r="Y85" s="260"/>
      <c r="Z85" s="259"/>
      <c r="AA85" s="258"/>
      <c r="AB85" s="258"/>
      <c r="AC85" s="258"/>
      <c r="AD85" s="258"/>
      <c r="AE85" s="258"/>
      <c r="AF85" s="260"/>
      <c r="AG85" s="259"/>
      <c r="AH85" s="258"/>
      <c r="AI85" s="258"/>
      <c r="AJ85" s="258"/>
      <c r="AK85" s="258"/>
      <c r="AL85" s="258"/>
      <c r="AM85" s="260"/>
      <c r="AN85" s="259"/>
      <c r="AO85" s="258"/>
      <c r="AP85" s="258"/>
      <c r="AQ85" s="258"/>
      <c r="AR85" s="258"/>
      <c r="AS85" s="258"/>
      <c r="AT85" s="260"/>
      <c r="AU85" s="259"/>
      <c r="AV85" s="258"/>
      <c r="AW85" s="258"/>
      <c r="AX85" s="609"/>
      <c r="AY85" s="610"/>
      <c r="AZ85" s="611"/>
      <c r="BA85" s="612"/>
      <c r="BB85" s="448"/>
      <c r="BC85" s="431"/>
      <c r="BD85" s="431"/>
      <c r="BE85" s="431"/>
      <c r="BF85" s="432"/>
    </row>
    <row r="86" spans="2:58" ht="20.25" customHeight="1" x14ac:dyDescent="0.45">
      <c r="B86" s="548"/>
      <c r="C86" s="384"/>
      <c r="D86" s="385"/>
      <c r="E86" s="386"/>
      <c r="F86" s="91"/>
      <c r="G86" s="408"/>
      <c r="H86" s="412"/>
      <c r="I86" s="413"/>
      <c r="J86" s="413"/>
      <c r="K86" s="414"/>
      <c r="L86" s="418"/>
      <c r="M86" s="419"/>
      <c r="N86" s="419"/>
      <c r="O86" s="420"/>
      <c r="P86" s="502" t="s">
        <v>15</v>
      </c>
      <c r="Q86" s="503"/>
      <c r="R86" s="504"/>
      <c r="S86" s="252" t="str">
        <f>IF(S85="","",VLOOKUP(S85,シフト記号表!$C$6:$K$35,9,FALSE))</f>
        <v/>
      </c>
      <c r="T86" s="253" t="str">
        <f>IF(T85="","",VLOOKUP(T85,シフト記号表!$C$6:$K$35,9,FALSE))</f>
        <v/>
      </c>
      <c r="U86" s="253" t="str">
        <f>IF(U85="","",VLOOKUP(U85,シフト記号表!$C$6:$K$35,9,FALSE))</f>
        <v/>
      </c>
      <c r="V86" s="253" t="str">
        <f>IF(V85="","",VLOOKUP(V85,シフト記号表!$C$6:$K$35,9,FALSE))</f>
        <v/>
      </c>
      <c r="W86" s="253" t="str">
        <f>IF(W85="","",VLOOKUP(W85,シフト記号表!$C$6:$K$35,9,FALSE))</f>
        <v/>
      </c>
      <c r="X86" s="253" t="str">
        <f>IF(X85="","",VLOOKUP(X85,シフト記号表!$C$6:$K$35,9,FALSE))</f>
        <v/>
      </c>
      <c r="Y86" s="254" t="str">
        <f>IF(Y85="","",VLOOKUP(Y85,シフト記号表!$C$6:$K$35,9,FALSE))</f>
        <v/>
      </c>
      <c r="Z86" s="252" t="str">
        <f>IF(Z85="","",VLOOKUP(Z85,シフト記号表!$C$6:$K$35,9,FALSE))</f>
        <v/>
      </c>
      <c r="AA86" s="253" t="str">
        <f>IF(AA85="","",VLOOKUP(AA85,シフト記号表!$C$6:$K$35,9,FALSE))</f>
        <v/>
      </c>
      <c r="AB86" s="253" t="str">
        <f>IF(AB85="","",VLOOKUP(AB85,シフト記号表!$C$6:$K$35,9,FALSE))</f>
        <v/>
      </c>
      <c r="AC86" s="253" t="str">
        <f>IF(AC85="","",VLOOKUP(AC85,シフト記号表!$C$6:$K$35,9,FALSE))</f>
        <v/>
      </c>
      <c r="AD86" s="253" t="str">
        <f>IF(AD85="","",VLOOKUP(AD85,シフト記号表!$C$6:$K$35,9,FALSE))</f>
        <v/>
      </c>
      <c r="AE86" s="253" t="str">
        <f>IF(AE85="","",VLOOKUP(AE85,シフト記号表!$C$6:$K$35,9,FALSE))</f>
        <v/>
      </c>
      <c r="AF86" s="254" t="str">
        <f>IF(AF85="","",VLOOKUP(AF85,シフト記号表!$C$6:$K$35,9,FALSE))</f>
        <v/>
      </c>
      <c r="AG86" s="252" t="str">
        <f>IF(AG85="","",VLOOKUP(AG85,シフト記号表!$C$6:$K$35,9,FALSE))</f>
        <v/>
      </c>
      <c r="AH86" s="253" t="str">
        <f>IF(AH85="","",VLOOKUP(AH85,シフト記号表!$C$6:$K$35,9,FALSE))</f>
        <v/>
      </c>
      <c r="AI86" s="253" t="str">
        <f>IF(AI85="","",VLOOKUP(AI85,シフト記号表!$C$6:$K$35,9,FALSE))</f>
        <v/>
      </c>
      <c r="AJ86" s="253" t="str">
        <f>IF(AJ85="","",VLOOKUP(AJ85,シフト記号表!$C$6:$K$35,9,FALSE))</f>
        <v/>
      </c>
      <c r="AK86" s="253" t="str">
        <f>IF(AK85="","",VLOOKUP(AK85,シフト記号表!$C$6:$K$35,9,FALSE))</f>
        <v/>
      </c>
      <c r="AL86" s="253" t="str">
        <f>IF(AL85="","",VLOOKUP(AL85,シフト記号表!$C$6:$K$35,9,FALSE))</f>
        <v/>
      </c>
      <c r="AM86" s="254" t="str">
        <f>IF(AM85="","",VLOOKUP(AM85,シフト記号表!$C$6:$K$35,9,FALSE))</f>
        <v/>
      </c>
      <c r="AN86" s="252" t="str">
        <f>IF(AN85="","",VLOOKUP(AN85,シフト記号表!$C$6:$K$35,9,FALSE))</f>
        <v/>
      </c>
      <c r="AO86" s="253" t="str">
        <f>IF(AO85="","",VLOOKUP(AO85,シフト記号表!$C$6:$K$35,9,FALSE))</f>
        <v/>
      </c>
      <c r="AP86" s="253" t="str">
        <f>IF(AP85="","",VLOOKUP(AP85,シフト記号表!$C$6:$K$35,9,FALSE))</f>
        <v/>
      </c>
      <c r="AQ86" s="253" t="str">
        <f>IF(AQ85="","",VLOOKUP(AQ85,シフト記号表!$C$6:$K$35,9,FALSE))</f>
        <v/>
      </c>
      <c r="AR86" s="253" t="str">
        <f>IF(AR85="","",VLOOKUP(AR85,シフト記号表!$C$6:$K$35,9,FALSE))</f>
        <v/>
      </c>
      <c r="AS86" s="253" t="str">
        <f>IF(AS85="","",VLOOKUP(AS85,シフト記号表!$C$6:$K$35,9,FALSE))</f>
        <v/>
      </c>
      <c r="AT86" s="254" t="str">
        <f>IF(AT85="","",VLOOKUP(AT85,シフト記号表!$C$6:$K$35,9,FALSE))</f>
        <v/>
      </c>
      <c r="AU86" s="252" t="str">
        <f>IF(AU85="","",VLOOKUP(AU85,シフト記号表!$C$6:$K$35,9,FALSE))</f>
        <v/>
      </c>
      <c r="AV86" s="253" t="str">
        <f>IF(AV85="","",VLOOKUP(AV85,シフト記号表!$C$6:$K$35,9,FALSE))</f>
        <v/>
      </c>
      <c r="AW86" s="253" t="str">
        <f>IF(AW85="","",VLOOKUP(AW85,シフト記号表!$C$6:$K$35,9,FALSE))</f>
        <v/>
      </c>
      <c r="AX86" s="505">
        <f>IF($BB$3="４週",SUM(S86:AT86),IF($BB$3="暦月",SUM(S86:AW86),""))</f>
        <v>0</v>
      </c>
      <c r="AY86" s="506"/>
      <c r="AZ86" s="507">
        <f>IF($BB$3="４週",AX86/4,IF($BB$3="暦月",勤務形態一覧表!AX86/(勤務形態一覧表!$BB$8/7),""))</f>
        <v>0</v>
      </c>
      <c r="BA86" s="508"/>
      <c r="BB86" s="449"/>
      <c r="BC86" s="419"/>
      <c r="BD86" s="419"/>
      <c r="BE86" s="419"/>
      <c r="BF86" s="420"/>
    </row>
    <row r="87" spans="2:58" ht="20.25" customHeight="1" x14ac:dyDescent="0.45">
      <c r="B87" s="548"/>
      <c r="C87" s="387"/>
      <c r="D87" s="388"/>
      <c r="E87" s="389"/>
      <c r="F87" s="116">
        <f>C85</f>
        <v>0</v>
      </c>
      <c r="G87" s="428"/>
      <c r="H87" s="412"/>
      <c r="I87" s="413"/>
      <c r="J87" s="413"/>
      <c r="K87" s="414"/>
      <c r="L87" s="433"/>
      <c r="M87" s="434"/>
      <c r="N87" s="434"/>
      <c r="O87" s="435"/>
      <c r="P87" s="509" t="s">
        <v>50</v>
      </c>
      <c r="Q87" s="510"/>
      <c r="R87" s="511"/>
      <c r="S87" s="255" t="str">
        <f>IF(S85="","",VLOOKUP(S85,シフト記号表!$C$6:$U$35,19,FALSE))</f>
        <v/>
      </c>
      <c r="T87" s="256" t="str">
        <f>IF(T85="","",VLOOKUP(T85,シフト記号表!$C$6:$U$35,19,FALSE))</f>
        <v/>
      </c>
      <c r="U87" s="256" t="str">
        <f>IF(U85="","",VLOOKUP(U85,シフト記号表!$C$6:$U$35,19,FALSE))</f>
        <v/>
      </c>
      <c r="V87" s="256" t="str">
        <f>IF(V85="","",VLOOKUP(V85,シフト記号表!$C$6:$U$35,19,FALSE))</f>
        <v/>
      </c>
      <c r="W87" s="256" t="str">
        <f>IF(W85="","",VLOOKUP(W85,シフト記号表!$C$6:$U$35,19,FALSE))</f>
        <v/>
      </c>
      <c r="X87" s="256" t="str">
        <f>IF(X85="","",VLOOKUP(X85,シフト記号表!$C$6:$U$35,19,FALSE))</f>
        <v/>
      </c>
      <c r="Y87" s="257" t="str">
        <f>IF(Y85="","",VLOOKUP(Y85,シフト記号表!$C$6:$U$35,19,FALSE))</f>
        <v/>
      </c>
      <c r="Z87" s="255" t="str">
        <f>IF(Z85="","",VLOOKUP(Z85,シフト記号表!$C$6:$U$35,19,FALSE))</f>
        <v/>
      </c>
      <c r="AA87" s="256" t="str">
        <f>IF(AA85="","",VLOOKUP(AA85,シフト記号表!$C$6:$U$35,19,FALSE))</f>
        <v/>
      </c>
      <c r="AB87" s="256" t="str">
        <f>IF(AB85="","",VLOOKUP(AB85,シフト記号表!$C$6:$U$35,19,FALSE))</f>
        <v/>
      </c>
      <c r="AC87" s="256" t="str">
        <f>IF(AC85="","",VLOOKUP(AC85,シフト記号表!$C$6:$U$35,19,FALSE))</f>
        <v/>
      </c>
      <c r="AD87" s="256" t="str">
        <f>IF(AD85="","",VLOOKUP(AD85,シフト記号表!$C$6:$U$35,19,FALSE))</f>
        <v/>
      </c>
      <c r="AE87" s="256" t="str">
        <f>IF(AE85="","",VLOOKUP(AE85,シフト記号表!$C$6:$U$35,19,FALSE))</f>
        <v/>
      </c>
      <c r="AF87" s="257" t="str">
        <f>IF(AF85="","",VLOOKUP(AF85,シフト記号表!$C$6:$U$35,19,FALSE))</f>
        <v/>
      </c>
      <c r="AG87" s="255" t="str">
        <f>IF(AG85="","",VLOOKUP(AG85,シフト記号表!$C$6:$U$35,19,FALSE))</f>
        <v/>
      </c>
      <c r="AH87" s="256" t="str">
        <f>IF(AH85="","",VLOOKUP(AH85,シフト記号表!$C$6:$U$35,19,FALSE))</f>
        <v/>
      </c>
      <c r="AI87" s="256" t="str">
        <f>IF(AI85="","",VLOOKUP(AI85,シフト記号表!$C$6:$U$35,19,FALSE))</f>
        <v/>
      </c>
      <c r="AJ87" s="256" t="str">
        <f>IF(AJ85="","",VLOOKUP(AJ85,シフト記号表!$C$6:$U$35,19,FALSE))</f>
        <v/>
      </c>
      <c r="AK87" s="256" t="str">
        <f>IF(AK85="","",VLOOKUP(AK85,シフト記号表!$C$6:$U$35,19,FALSE))</f>
        <v/>
      </c>
      <c r="AL87" s="256" t="str">
        <f>IF(AL85="","",VLOOKUP(AL85,シフト記号表!$C$6:$U$35,19,FALSE))</f>
        <v/>
      </c>
      <c r="AM87" s="257" t="str">
        <f>IF(AM85="","",VLOOKUP(AM85,シフト記号表!$C$6:$U$35,19,FALSE))</f>
        <v/>
      </c>
      <c r="AN87" s="255" t="str">
        <f>IF(AN85="","",VLOOKUP(AN85,シフト記号表!$C$6:$U$35,19,FALSE))</f>
        <v/>
      </c>
      <c r="AO87" s="256" t="str">
        <f>IF(AO85="","",VLOOKUP(AO85,シフト記号表!$C$6:$U$35,19,FALSE))</f>
        <v/>
      </c>
      <c r="AP87" s="256" t="str">
        <f>IF(AP85="","",VLOOKUP(AP85,シフト記号表!$C$6:$U$35,19,FALSE))</f>
        <v/>
      </c>
      <c r="AQ87" s="256" t="str">
        <f>IF(AQ85="","",VLOOKUP(AQ85,シフト記号表!$C$6:$U$35,19,FALSE))</f>
        <v/>
      </c>
      <c r="AR87" s="256" t="str">
        <f>IF(AR85="","",VLOOKUP(AR85,シフト記号表!$C$6:$U$35,19,FALSE))</f>
        <v/>
      </c>
      <c r="AS87" s="256" t="str">
        <f>IF(AS85="","",VLOOKUP(AS85,シフト記号表!$C$6:$U$35,19,FALSE))</f>
        <v/>
      </c>
      <c r="AT87" s="257" t="str">
        <f>IF(AT85="","",VLOOKUP(AT85,シフト記号表!$C$6:$U$35,19,FALSE))</f>
        <v/>
      </c>
      <c r="AU87" s="255" t="str">
        <f>IF(AU85="","",VLOOKUP(AU85,シフト記号表!$C$6:$U$35,19,FALSE))</f>
        <v/>
      </c>
      <c r="AV87" s="256" t="str">
        <f>IF(AV85="","",VLOOKUP(AV85,シフト記号表!$C$6:$U$35,19,FALSE))</f>
        <v/>
      </c>
      <c r="AW87" s="256" t="str">
        <f>IF(AW85="","",VLOOKUP(AW85,シフト記号表!$C$6:$U$35,19,FALSE))</f>
        <v/>
      </c>
      <c r="AX87" s="512">
        <f>IF($BB$3="４週",SUM(S87:AT87),IF($BB$3="暦月",SUM(S87:AW87),""))</f>
        <v>0</v>
      </c>
      <c r="AY87" s="513"/>
      <c r="AZ87" s="514">
        <f>IF($BB$3="４週",AX87/4,IF($BB$3="暦月",勤務形態一覧表!AX87/(勤務形態一覧表!$BB$8/7),""))</f>
        <v>0</v>
      </c>
      <c r="BA87" s="515"/>
      <c r="BB87" s="450"/>
      <c r="BC87" s="434"/>
      <c r="BD87" s="434"/>
      <c r="BE87" s="434"/>
      <c r="BF87" s="435"/>
    </row>
    <row r="88" spans="2:58" ht="20.25" customHeight="1" x14ac:dyDescent="0.45">
      <c r="B88" s="548">
        <f>B85+1</f>
        <v>23</v>
      </c>
      <c r="C88" s="381"/>
      <c r="D88" s="382"/>
      <c r="E88" s="383"/>
      <c r="F88" s="113"/>
      <c r="G88" s="427"/>
      <c r="H88" s="429"/>
      <c r="I88" s="413"/>
      <c r="J88" s="413"/>
      <c r="K88" s="414"/>
      <c r="L88" s="430"/>
      <c r="M88" s="431"/>
      <c r="N88" s="431"/>
      <c r="O88" s="432"/>
      <c r="P88" s="499" t="s">
        <v>49</v>
      </c>
      <c r="Q88" s="500"/>
      <c r="R88" s="501"/>
      <c r="S88" s="259"/>
      <c r="T88" s="258"/>
      <c r="U88" s="258"/>
      <c r="V88" s="258"/>
      <c r="W88" s="258"/>
      <c r="X88" s="258"/>
      <c r="Y88" s="260"/>
      <c r="Z88" s="259"/>
      <c r="AA88" s="258"/>
      <c r="AB88" s="258"/>
      <c r="AC88" s="258"/>
      <c r="AD88" s="258"/>
      <c r="AE88" s="258"/>
      <c r="AF88" s="260"/>
      <c r="AG88" s="259"/>
      <c r="AH88" s="258"/>
      <c r="AI88" s="258"/>
      <c r="AJ88" s="258"/>
      <c r="AK88" s="258"/>
      <c r="AL88" s="258"/>
      <c r="AM88" s="260"/>
      <c r="AN88" s="259"/>
      <c r="AO88" s="258"/>
      <c r="AP88" s="258"/>
      <c r="AQ88" s="258"/>
      <c r="AR88" s="258"/>
      <c r="AS88" s="258"/>
      <c r="AT88" s="260"/>
      <c r="AU88" s="259"/>
      <c r="AV88" s="258"/>
      <c r="AW88" s="258"/>
      <c r="AX88" s="609"/>
      <c r="AY88" s="610"/>
      <c r="AZ88" s="611"/>
      <c r="BA88" s="612"/>
      <c r="BB88" s="448"/>
      <c r="BC88" s="431"/>
      <c r="BD88" s="431"/>
      <c r="BE88" s="431"/>
      <c r="BF88" s="432"/>
    </row>
    <row r="89" spans="2:58" ht="20.25" customHeight="1" x14ac:dyDescent="0.45">
      <c r="B89" s="548"/>
      <c r="C89" s="384"/>
      <c r="D89" s="385"/>
      <c r="E89" s="386"/>
      <c r="F89" s="91"/>
      <c r="G89" s="408"/>
      <c r="H89" s="412"/>
      <c r="I89" s="413"/>
      <c r="J89" s="413"/>
      <c r="K89" s="414"/>
      <c r="L89" s="418"/>
      <c r="M89" s="419"/>
      <c r="N89" s="419"/>
      <c r="O89" s="420"/>
      <c r="P89" s="502" t="s">
        <v>15</v>
      </c>
      <c r="Q89" s="503"/>
      <c r="R89" s="504"/>
      <c r="S89" s="252" t="str">
        <f>IF(S88="","",VLOOKUP(S88,シフト記号表!$C$6:$K$35,9,FALSE))</f>
        <v/>
      </c>
      <c r="T89" s="253" t="str">
        <f>IF(T88="","",VLOOKUP(T88,シフト記号表!$C$6:$K$35,9,FALSE))</f>
        <v/>
      </c>
      <c r="U89" s="253" t="str">
        <f>IF(U88="","",VLOOKUP(U88,シフト記号表!$C$6:$K$35,9,FALSE))</f>
        <v/>
      </c>
      <c r="V89" s="253" t="str">
        <f>IF(V88="","",VLOOKUP(V88,シフト記号表!$C$6:$K$35,9,FALSE))</f>
        <v/>
      </c>
      <c r="W89" s="253" t="str">
        <f>IF(W88="","",VLOOKUP(W88,シフト記号表!$C$6:$K$35,9,FALSE))</f>
        <v/>
      </c>
      <c r="X89" s="253" t="str">
        <f>IF(X88="","",VLOOKUP(X88,シフト記号表!$C$6:$K$35,9,FALSE))</f>
        <v/>
      </c>
      <c r="Y89" s="254" t="str">
        <f>IF(Y88="","",VLOOKUP(Y88,シフト記号表!$C$6:$K$35,9,FALSE))</f>
        <v/>
      </c>
      <c r="Z89" s="252" t="str">
        <f>IF(Z88="","",VLOOKUP(Z88,シフト記号表!$C$6:$K$35,9,FALSE))</f>
        <v/>
      </c>
      <c r="AA89" s="253" t="str">
        <f>IF(AA88="","",VLOOKUP(AA88,シフト記号表!$C$6:$K$35,9,FALSE))</f>
        <v/>
      </c>
      <c r="AB89" s="253" t="str">
        <f>IF(AB88="","",VLOOKUP(AB88,シフト記号表!$C$6:$K$35,9,FALSE))</f>
        <v/>
      </c>
      <c r="AC89" s="253" t="str">
        <f>IF(AC88="","",VLOOKUP(AC88,シフト記号表!$C$6:$K$35,9,FALSE))</f>
        <v/>
      </c>
      <c r="AD89" s="253" t="str">
        <f>IF(AD88="","",VLOOKUP(AD88,シフト記号表!$C$6:$K$35,9,FALSE))</f>
        <v/>
      </c>
      <c r="AE89" s="253" t="str">
        <f>IF(AE88="","",VLOOKUP(AE88,シフト記号表!$C$6:$K$35,9,FALSE))</f>
        <v/>
      </c>
      <c r="AF89" s="254" t="str">
        <f>IF(AF88="","",VLOOKUP(AF88,シフト記号表!$C$6:$K$35,9,FALSE))</f>
        <v/>
      </c>
      <c r="AG89" s="252" t="str">
        <f>IF(AG88="","",VLOOKUP(AG88,シフト記号表!$C$6:$K$35,9,FALSE))</f>
        <v/>
      </c>
      <c r="AH89" s="253" t="str">
        <f>IF(AH88="","",VLOOKUP(AH88,シフト記号表!$C$6:$K$35,9,FALSE))</f>
        <v/>
      </c>
      <c r="AI89" s="253" t="str">
        <f>IF(AI88="","",VLOOKUP(AI88,シフト記号表!$C$6:$K$35,9,FALSE))</f>
        <v/>
      </c>
      <c r="AJ89" s="253" t="str">
        <f>IF(AJ88="","",VLOOKUP(AJ88,シフト記号表!$C$6:$K$35,9,FALSE))</f>
        <v/>
      </c>
      <c r="AK89" s="253" t="str">
        <f>IF(AK88="","",VLOOKUP(AK88,シフト記号表!$C$6:$K$35,9,FALSE))</f>
        <v/>
      </c>
      <c r="AL89" s="253" t="str">
        <f>IF(AL88="","",VLOOKUP(AL88,シフト記号表!$C$6:$K$35,9,FALSE))</f>
        <v/>
      </c>
      <c r="AM89" s="254" t="str">
        <f>IF(AM88="","",VLOOKUP(AM88,シフト記号表!$C$6:$K$35,9,FALSE))</f>
        <v/>
      </c>
      <c r="AN89" s="252" t="str">
        <f>IF(AN88="","",VLOOKUP(AN88,シフト記号表!$C$6:$K$35,9,FALSE))</f>
        <v/>
      </c>
      <c r="AO89" s="253" t="str">
        <f>IF(AO88="","",VLOOKUP(AO88,シフト記号表!$C$6:$K$35,9,FALSE))</f>
        <v/>
      </c>
      <c r="AP89" s="253" t="str">
        <f>IF(AP88="","",VLOOKUP(AP88,シフト記号表!$C$6:$K$35,9,FALSE))</f>
        <v/>
      </c>
      <c r="AQ89" s="253" t="str">
        <f>IF(AQ88="","",VLOOKUP(AQ88,シフト記号表!$C$6:$K$35,9,FALSE))</f>
        <v/>
      </c>
      <c r="AR89" s="253" t="str">
        <f>IF(AR88="","",VLOOKUP(AR88,シフト記号表!$C$6:$K$35,9,FALSE))</f>
        <v/>
      </c>
      <c r="AS89" s="253" t="str">
        <f>IF(AS88="","",VLOOKUP(AS88,シフト記号表!$C$6:$K$35,9,FALSE))</f>
        <v/>
      </c>
      <c r="AT89" s="254" t="str">
        <f>IF(AT88="","",VLOOKUP(AT88,シフト記号表!$C$6:$K$35,9,FALSE))</f>
        <v/>
      </c>
      <c r="AU89" s="252" t="str">
        <f>IF(AU88="","",VLOOKUP(AU88,シフト記号表!$C$6:$K$35,9,FALSE))</f>
        <v/>
      </c>
      <c r="AV89" s="253" t="str">
        <f>IF(AV88="","",VLOOKUP(AV88,シフト記号表!$C$6:$K$35,9,FALSE))</f>
        <v/>
      </c>
      <c r="AW89" s="253" t="str">
        <f>IF(AW88="","",VLOOKUP(AW88,シフト記号表!$C$6:$K$35,9,FALSE))</f>
        <v/>
      </c>
      <c r="AX89" s="505">
        <f>IF($BB$3="４週",SUM(S89:AT89),IF($BB$3="暦月",SUM(S89:AW89),""))</f>
        <v>0</v>
      </c>
      <c r="AY89" s="506"/>
      <c r="AZ89" s="507">
        <f>IF($BB$3="４週",AX89/4,IF($BB$3="暦月",勤務形態一覧表!AX89/(勤務形態一覧表!$BB$8/7),""))</f>
        <v>0</v>
      </c>
      <c r="BA89" s="508"/>
      <c r="BB89" s="449"/>
      <c r="BC89" s="419"/>
      <c r="BD89" s="419"/>
      <c r="BE89" s="419"/>
      <c r="BF89" s="420"/>
    </row>
    <row r="90" spans="2:58" ht="20.25" customHeight="1" x14ac:dyDescent="0.45">
      <c r="B90" s="548"/>
      <c r="C90" s="387"/>
      <c r="D90" s="388"/>
      <c r="E90" s="389"/>
      <c r="F90" s="116">
        <f>C88</f>
        <v>0</v>
      </c>
      <c r="G90" s="428"/>
      <c r="H90" s="412"/>
      <c r="I90" s="413"/>
      <c r="J90" s="413"/>
      <c r="K90" s="414"/>
      <c r="L90" s="433"/>
      <c r="M90" s="434"/>
      <c r="N90" s="434"/>
      <c r="O90" s="435"/>
      <c r="P90" s="509" t="s">
        <v>50</v>
      </c>
      <c r="Q90" s="510"/>
      <c r="R90" s="511"/>
      <c r="S90" s="255" t="str">
        <f>IF(S88="","",VLOOKUP(S88,シフト記号表!$C$6:$U$35,19,FALSE))</f>
        <v/>
      </c>
      <c r="T90" s="256" t="str">
        <f>IF(T88="","",VLOOKUP(T88,シフト記号表!$C$6:$U$35,19,FALSE))</f>
        <v/>
      </c>
      <c r="U90" s="256" t="str">
        <f>IF(U88="","",VLOOKUP(U88,シフト記号表!$C$6:$U$35,19,FALSE))</f>
        <v/>
      </c>
      <c r="V90" s="256" t="str">
        <f>IF(V88="","",VLOOKUP(V88,シフト記号表!$C$6:$U$35,19,FALSE))</f>
        <v/>
      </c>
      <c r="W90" s="256" t="str">
        <f>IF(W88="","",VLOOKUP(W88,シフト記号表!$C$6:$U$35,19,FALSE))</f>
        <v/>
      </c>
      <c r="X90" s="256" t="str">
        <f>IF(X88="","",VLOOKUP(X88,シフト記号表!$C$6:$U$35,19,FALSE))</f>
        <v/>
      </c>
      <c r="Y90" s="257" t="str">
        <f>IF(Y88="","",VLOOKUP(Y88,シフト記号表!$C$6:$U$35,19,FALSE))</f>
        <v/>
      </c>
      <c r="Z90" s="255" t="str">
        <f>IF(Z88="","",VLOOKUP(Z88,シフト記号表!$C$6:$U$35,19,FALSE))</f>
        <v/>
      </c>
      <c r="AA90" s="256" t="str">
        <f>IF(AA88="","",VLOOKUP(AA88,シフト記号表!$C$6:$U$35,19,FALSE))</f>
        <v/>
      </c>
      <c r="AB90" s="256" t="str">
        <f>IF(AB88="","",VLOOKUP(AB88,シフト記号表!$C$6:$U$35,19,FALSE))</f>
        <v/>
      </c>
      <c r="AC90" s="256" t="str">
        <f>IF(AC88="","",VLOOKUP(AC88,シフト記号表!$C$6:$U$35,19,FALSE))</f>
        <v/>
      </c>
      <c r="AD90" s="256" t="str">
        <f>IF(AD88="","",VLOOKUP(AD88,シフト記号表!$C$6:$U$35,19,FALSE))</f>
        <v/>
      </c>
      <c r="AE90" s="256" t="str">
        <f>IF(AE88="","",VLOOKUP(AE88,シフト記号表!$C$6:$U$35,19,FALSE))</f>
        <v/>
      </c>
      <c r="AF90" s="257" t="str">
        <f>IF(AF88="","",VLOOKUP(AF88,シフト記号表!$C$6:$U$35,19,FALSE))</f>
        <v/>
      </c>
      <c r="AG90" s="255" t="str">
        <f>IF(AG88="","",VLOOKUP(AG88,シフト記号表!$C$6:$U$35,19,FALSE))</f>
        <v/>
      </c>
      <c r="AH90" s="256" t="str">
        <f>IF(AH88="","",VLOOKUP(AH88,シフト記号表!$C$6:$U$35,19,FALSE))</f>
        <v/>
      </c>
      <c r="AI90" s="256" t="str">
        <f>IF(AI88="","",VLOOKUP(AI88,シフト記号表!$C$6:$U$35,19,FALSE))</f>
        <v/>
      </c>
      <c r="AJ90" s="256" t="str">
        <f>IF(AJ88="","",VLOOKUP(AJ88,シフト記号表!$C$6:$U$35,19,FALSE))</f>
        <v/>
      </c>
      <c r="AK90" s="256" t="str">
        <f>IF(AK88="","",VLOOKUP(AK88,シフト記号表!$C$6:$U$35,19,FALSE))</f>
        <v/>
      </c>
      <c r="AL90" s="256" t="str">
        <f>IF(AL88="","",VLOOKUP(AL88,シフト記号表!$C$6:$U$35,19,FALSE))</f>
        <v/>
      </c>
      <c r="AM90" s="257" t="str">
        <f>IF(AM88="","",VLOOKUP(AM88,シフト記号表!$C$6:$U$35,19,FALSE))</f>
        <v/>
      </c>
      <c r="AN90" s="255" t="str">
        <f>IF(AN88="","",VLOOKUP(AN88,シフト記号表!$C$6:$U$35,19,FALSE))</f>
        <v/>
      </c>
      <c r="AO90" s="256" t="str">
        <f>IF(AO88="","",VLOOKUP(AO88,シフト記号表!$C$6:$U$35,19,FALSE))</f>
        <v/>
      </c>
      <c r="AP90" s="256" t="str">
        <f>IF(AP88="","",VLOOKUP(AP88,シフト記号表!$C$6:$U$35,19,FALSE))</f>
        <v/>
      </c>
      <c r="AQ90" s="256" t="str">
        <f>IF(AQ88="","",VLOOKUP(AQ88,シフト記号表!$C$6:$U$35,19,FALSE))</f>
        <v/>
      </c>
      <c r="AR90" s="256" t="str">
        <f>IF(AR88="","",VLOOKUP(AR88,シフト記号表!$C$6:$U$35,19,FALSE))</f>
        <v/>
      </c>
      <c r="AS90" s="256" t="str">
        <f>IF(AS88="","",VLOOKUP(AS88,シフト記号表!$C$6:$U$35,19,FALSE))</f>
        <v/>
      </c>
      <c r="AT90" s="257" t="str">
        <f>IF(AT88="","",VLOOKUP(AT88,シフト記号表!$C$6:$U$35,19,FALSE))</f>
        <v/>
      </c>
      <c r="AU90" s="255" t="str">
        <f>IF(AU88="","",VLOOKUP(AU88,シフト記号表!$C$6:$U$35,19,FALSE))</f>
        <v/>
      </c>
      <c r="AV90" s="256" t="str">
        <f>IF(AV88="","",VLOOKUP(AV88,シフト記号表!$C$6:$U$35,19,FALSE))</f>
        <v/>
      </c>
      <c r="AW90" s="256" t="str">
        <f>IF(AW88="","",VLOOKUP(AW88,シフト記号表!$C$6:$U$35,19,FALSE))</f>
        <v/>
      </c>
      <c r="AX90" s="512">
        <f>IF($BB$3="４週",SUM(S90:AT90),IF($BB$3="暦月",SUM(S90:AW90),""))</f>
        <v>0</v>
      </c>
      <c r="AY90" s="513"/>
      <c r="AZ90" s="514">
        <f>IF($BB$3="４週",AX90/4,IF($BB$3="暦月",勤務形態一覧表!AX90/(勤務形態一覧表!$BB$8/7),""))</f>
        <v>0</v>
      </c>
      <c r="BA90" s="515"/>
      <c r="BB90" s="450"/>
      <c r="BC90" s="434"/>
      <c r="BD90" s="434"/>
      <c r="BE90" s="434"/>
      <c r="BF90" s="435"/>
    </row>
    <row r="91" spans="2:58" ht="20.25" customHeight="1" x14ac:dyDescent="0.45">
      <c r="B91" s="548">
        <f>B88+1</f>
        <v>24</v>
      </c>
      <c r="C91" s="381"/>
      <c r="D91" s="382"/>
      <c r="E91" s="383"/>
      <c r="F91" s="113"/>
      <c r="G91" s="427"/>
      <c r="H91" s="429"/>
      <c r="I91" s="413"/>
      <c r="J91" s="413"/>
      <c r="K91" s="414"/>
      <c r="L91" s="430"/>
      <c r="M91" s="431"/>
      <c r="N91" s="431"/>
      <c r="O91" s="432"/>
      <c r="P91" s="499" t="s">
        <v>49</v>
      </c>
      <c r="Q91" s="500"/>
      <c r="R91" s="501"/>
      <c r="S91" s="259"/>
      <c r="T91" s="258"/>
      <c r="U91" s="258"/>
      <c r="V91" s="258"/>
      <c r="W91" s="258"/>
      <c r="X91" s="258"/>
      <c r="Y91" s="260"/>
      <c r="Z91" s="259"/>
      <c r="AA91" s="258"/>
      <c r="AB91" s="258"/>
      <c r="AC91" s="258"/>
      <c r="AD91" s="258"/>
      <c r="AE91" s="258"/>
      <c r="AF91" s="260"/>
      <c r="AG91" s="259"/>
      <c r="AH91" s="258"/>
      <c r="AI91" s="258"/>
      <c r="AJ91" s="258"/>
      <c r="AK91" s="258"/>
      <c r="AL91" s="258"/>
      <c r="AM91" s="260"/>
      <c r="AN91" s="259"/>
      <c r="AO91" s="258"/>
      <c r="AP91" s="258"/>
      <c r="AQ91" s="258"/>
      <c r="AR91" s="258"/>
      <c r="AS91" s="258"/>
      <c r="AT91" s="260"/>
      <c r="AU91" s="259"/>
      <c r="AV91" s="258"/>
      <c r="AW91" s="258"/>
      <c r="AX91" s="609"/>
      <c r="AY91" s="610"/>
      <c r="AZ91" s="611"/>
      <c r="BA91" s="612"/>
      <c r="BB91" s="448"/>
      <c r="BC91" s="431"/>
      <c r="BD91" s="431"/>
      <c r="BE91" s="431"/>
      <c r="BF91" s="432"/>
    </row>
    <row r="92" spans="2:58" ht="20.25" customHeight="1" x14ac:dyDescent="0.45">
      <c r="B92" s="548"/>
      <c r="C92" s="384"/>
      <c r="D92" s="385"/>
      <c r="E92" s="386"/>
      <c r="F92" s="91"/>
      <c r="G92" s="408"/>
      <c r="H92" s="412"/>
      <c r="I92" s="413"/>
      <c r="J92" s="413"/>
      <c r="K92" s="414"/>
      <c r="L92" s="418"/>
      <c r="M92" s="419"/>
      <c r="N92" s="419"/>
      <c r="O92" s="420"/>
      <c r="P92" s="502" t="s">
        <v>15</v>
      </c>
      <c r="Q92" s="503"/>
      <c r="R92" s="504"/>
      <c r="S92" s="252" t="str">
        <f>IF(S91="","",VLOOKUP(S91,シフト記号表!$C$6:$K$35,9,FALSE))</f>
        <v/>
      </c>
      <c r="T92" s="253" t="str">
        <f>IF(T91="","",VLOOKUP(T91,シフト記号表!$C$6:$K$35,9,FALSE))</f>
        <v/>
      </c>
      <c r="U92" s="253" t="str">
        <f>IF(U91="","",VLOOKUP(U91,シフト記号表!$C$6:$K$35,9,FALSE))</f>
        <v/>
      </c>
      <c r="V92" s="253" t="str">
        <f>IF(V91="","",VLOOKUP(V91,シフト記号表!$C$6:$K$35,9,FALSE))</f>
        <v/>
      </c>
      <c r="W92" s="253" t="str">
        <f>IF(W91="","",VLOOKUP(W91,シフト記号表!$C$6:$K$35,9,FALSE))</f>
        <v/>
      </c>
      <c r="X92" s="253" t="str">
        <f>IF(X91="","",VLOOKUP(X91,シフト記号表!$C$6:$K$35,9,FALSE))</f>
        <v/>
      </c>
      <c r="Y92" s="254" t="str">
        <f>IF(Y91="","",VLOOKUP(Y91,シフト記号表!$C$6:$K$35,9,FALSE))</f>
        <v/>
      </c>
      <c r="Z92" s="252" t="str">
        <f>IF(Z91="","",VLOOKUP(Z91,シフト記号表!$C$6:$K$35,9,FALSE))</f>
        <v/>
      </c>
      <c r="AA92" s="253" t="str">
        <f>IF(AA91="","",VLOOKUP(AA91,シフト記号表!$C$6:$K$35,9,FALSE))</f>
        <v/>
      </c>
      <c r="AB92" s="253" t="str">
        <f>IF(AB91="","",VLOOKUP(AB91,シフト記号表!$C$6:$K$35,9,FALSE))</f>
        <v/>
      </c>
      <c r="AC92" s="253" t="str">
        <f>IF(AC91="","",VLOOKUP(AC91,シフト記号表!$C$6:$K$35,9,FALSE))</f>
        <v/>
      </c>
      <c r="AD92" s="253" t="str">
        <f>IF(AD91="","",VLOOKUP(AD91,シフト記号表!$C$6:$K$35,9,FALSE))</f>
        <v/>
      </c>
      <c r="AE92" s="253" t="str">
        <f>IF(AE91="","",VLOOKUP(AE91,シフト記号表!$C$6:$K$35,9,FALSE))</f>
        <v/>
      </c>
      <c r="AF92" s="254" t="str">
        <f>IF(AF91="","",VLOOKUP(AF91,シフト記号表!$C$6:$K$35,9,FALSE))</f>
        <v/>
      </c>
      <c r="AG92" s="252" t="str">
        <f>IF(AG91="","",VLOOKUP(AG91,シフト記号表!$C$6:$K$35,9,FALSE))</f>
        <v/>
      </c>
      <c r="AH92" s="253" t="str">
        <f>IF(AH91="","",VLOOKUP(AH91,シフト記号表!$C$6:$K$35,9,FALSE))</f>
        <v/>
      </c>
      <c r="AI92" s="253" t="str">
        <f>IF(AI91="","",VLOOKUP(AI91,シフト記号表!$C$6:$K$35,9,FALSE))</f>
        <v/>
      </c>
      <c r="AJ92" s="253" t="str">
        <f>IF(AJ91="","",VLOOKUP(AJ91,シフト記号表!$C$6:$K$35,9,FALSE))</f>
        <v/>
      </c>
      <c r="AK92" s="253" t="str">
        <f>IF(AK91="","",VLOOKUP(AK91,シフト記号表!$C$6:$K$35,9,FALSE))</f>
        <v/>
      </c>
      <c r="AL92" s="253" t="str">
        <f>IF(AL91="","",VLOOKUP(AL91,シフト記号表!$C$6:$K$35,9,FALSE))</f>
        <v/>
      </c>
      <c r="AM92" s="254" t="str">
        <f>IF(AM91="","",VLOOKUP(AM91,シフト記号表!$C$6:$K$35,9,FALSE))</f>
        <v/>
      </c>
      <c r="AN92" s="252" t="str">
        <f>IF(AN91="","",VLOOKUP(AN91,シフト記号表!$C$6:$K$35,9,FALSE))</f>
        <v/>
      </c>
      <c r="AO92" s="253" t="str">
        <f>IF(AO91="","",VLOOKUP(AO91,シフト記号表!$C$6:$K$35,9,FALSE))</f>
        <v/>
      </c>
      <c r="AP92" s="253" t="str">
        <f>IF(AP91="","",VLOOKUP(AP91,シフト記号表!$C$6:$K$35,9,FALSE))</f>
        <v/>
      </c>
      <c r="AQ92" s="253" t="str">
        <f>IF(AQ91="","",VLOOKUP(AQ91,シフト記号表!$C$6:$K$35,9,FALSE))</f>
        <v/>
      </c>
      <c r="AR92" s="253" t="str">
        <f>IF(AR91="","",VLOOKUP(AR91,シフト記号表!$C$6:$K$35,9,FALSE))</f>
        <v/>
      </c>
      <c r="AS92" s="253" t="str">
        <f>IF(AS91="","",VLOOKUP(AS91,シフト記号表!$C$6:$K$35,9,FALSE))</f>
        <v/>
      </c>
      <c r="AT92" s="254" t="str">
        <f>IF(AT91="","",VLOOKUP(AT91,シフト記号表!$C$6:$K$35,9,FALSE))</f>
        <v/>
      </c>
      <c r="AU92" s="252" t="str">
        <f>IF(AU91="","",VLOOKUP(AU91,シフト記号表!$C$6:$K$35,9,FALSE))</f>
        <v/>
      </c>
      <c r="AV92" s="253" t="str">
        <f>IF(AV91="","",VLOOKUP(AV91,シフト記号表!$C$6:$K$35,9,FALSE))</f>
        <v/>
      </c>
      <c r="AW92" s="253" t="str">
        <f>IF(AW91="","",VLOOKUP(AW91,シフト記号表!$C$6:$K$35,9,FALSE))</f>
        <v/>
      </c>
      <c r="AX92" s="505">
        <f>IF($BB$3="４週",SUM(S92:AT92),IF($BB$3="暦月",SUM(S92:AW92),""))</f>
        <v>0</v>
      </c>
      <c r="AY92" s="506"/>
      <c r="AZ92" s="507">
        <f>IF($BB$3="４週",AX92/4,IF($BB$3="暦月",勤務形態一覧表!AX92/(勤務形態一覧表!$BB$8/7),""))</f>
        <v>0</v>
      </c>
      <c r="BA92" s="508"/>
      <c r="BB92" s="449"/>
      <c r="BC92" s="419"/>
      <c r="BD92" s="419"/>
      <c r="BE92" s="419"/>
      <c r="BF92" s="420"/>
    </row>
    <row r="93" spans="2:58" ht="20.25" customHeight="1" x14ac:dyDescent="0.45">
      <c r="B93" s="548"/>
      <c r="C93" s="387"/>
      <c r="D93" s="388"/>
      <c r="E93" s="389"/>
      <c r="F93" s="116">
        <f>C91</f>
        <v>0</v>
      </c>
      <c r="G93" s="428"/>
      <c r="H93" s="412"/>
      <c r="I93" s="413"/>
      <c r="J93" s="413"/>
      <c r="K93" s="414"/>
      <c r="L93" s="433"/>
      <c r="M93" s="434"/>
      <c r="N93" s="434"/>
      <c r="O93" s="435"/>
      <c r="P93" s="509" t="s">
        <v>50</v>
      </c>
      <c r="Q93" s="510"/>
      <c r="R93" s="511"/>
      <c r="S93" s="255" t="str">
        <f>IF(S91="","",VLOOKUP(S91,シフト記号表!$C$6:$U$35,19,FALSE))</f>
        <v/>
      </c>
      <c r="T93" s="256" t="str">
        <f>IF(T91="","",VLOOKUP(T91,シフト記号表!$C$6:$U$35,19,FALSE))</f>
        <v/>
      </c>
      <c r="U93" s="256" t="str">
        <f>IF(U91="","",VLOOKUP(U91,シフト記号表!$C$6:$U$35,19,FALSE))</f>
        <v/>
      </c>
      <c r="V93" s="256" t="str">
        <f>IF(V91="","",VLOOKUP(V91,シフト記号表!$C$6:$U$35,19,FALSE))</f>
        <v/>
      </c>
      <c r="W93" s="256" t="str">
        <f>IF(W91="","",VLOOKUP(W91,シフト記号表!$C$6:$U$35,19,FALSE))</f>
        <v/>
      </c>
      <c r="X93" s="256" t="str">
        <f>IF(X91="","",VLOOKUP(X91,シフト記号表!$C$6:$U$35,19,FALSE))</f>
        <v/>
      </c>
      <c r="Y93" s="257" t="str">
        <f>IF(Y91="","",VLOOKUP(Y91,シフト記号表!$C$6:$U$35,19,FALSE))</f>
        <v/>
      </c>
      <c r="Z93" s="255" t="str">
        <f>IF(Z91="","",VLOOKUP(Z91,シフト記号表!$C$6:$U$35,19,FALSE))</f>
        <v/>
      </c>
      <c r="AA93" s="256" t="str">
        <f>IF(AA91="","",VLOOKUP(AA91,シフト記号表!$C$6:$U$35,19,FALSE))</f>
        <v/>
      </c>
      <c r="AB93" s="256" t="str">
        <f>IF(AB91="","",VLOOKUP(AB91,シフト記号表!$C$6:$U$35,19,FALSE))</f>
        <v/>
      </c>
      <c r="AC93" s="256" t="str">
        <f>IF(AC91="","",VLOOKUP(AC91,シフト記号表!$C$6:$U$35,19,FALSE))</f>
        <v/>
      </c>
      <c r="AD93" s="256" t="str">
        <f>IF(AD91="","",VLOOKUP(AD91,シフト記号表!$C$6:$U$35,19,FALSE))</f>
        <v/>
      </c>
      <c r="AE93" s="256" t="str">
        <f>IF(AE91="","",VLOOKUP(AE91,シフト記号表!$C$6:$U$35,19,FALSE))</f>
        <v/>
      </c>
      <c r="AF93" s="257" t="str">
        <f>IF(AF91="","",VLOOKUP(AF91,シフト記号表!$C$6:$U$35,19,FALSE))</f>
        <v/>
      </c>
      <c r="AG93" s="255" t="str">
        <f>IF(AG91="","",VLOOKUP(AG91,シフト記号表!$C$6:$U$35,19,FALSE))</f>
        <v/>
      </c>
      <c r="AH93" s="256" t="str">
        <f>IF(AH91="","",VLOOKUP(AH91,シフト記号表!$C$6:$U$35,19,FALSE))</f>
        <v/>
      </c>
      <c r="AI93" s="256" t="str">
        <f>IF(AI91="","",VLOOKUP(AI91,シフト記号表!$C$6:$U$35,19,FALSE))</f>
        <v/>
      </c>
      <c r="AJ93" s="256" t="str">
        <f>IF(AJ91="","",VLOOKUP(AJ91,シフト記号表!$C$6:$U$35,19,FALSE))</f>
        <v/>
      </c>
      <c r="AK93" s="256" t="str">
        <f>IF(AK91="","",VLOOKUP(AK91,シフト記号表!$C$6:$U$35,19,FALSE))</f>
        <v/>
      </c>
      <c r="AL93" s="256" t="str">
        <f>IF(AL91="","",VLOOKUP(AL91,シフト記号表!$C$6:$U$35,19,FALSE))</f>
        <v/>
      </c>
      <c r="AM93" s="257" t="str">
        <f>IF(AM91="","",VLOOKUP(AM91,シフト記号表!$C$6:$U$35,19,FALSE))</f>
        <v/>
      </c>
      <c r="AN93" s="255" t="str">
        <f>IF(AN91="","",VLOOKUP(AN91,シフト記号表!$C$6:$U$35,19,FALSE))</f>
        <v/>
      </c>
      <c r="AO93" s="256" t="str">
        <f>IF(AO91="","",VLOOKUP(AO91,シフト記号表!$C$6:$U$35,19,FALSE))</f>
        <v/>
      </c>
      <c r="AP93" s="256" t="str">
        <f>IF(AP91="","",VLOOKUP(AP91,シフト記号表!$C$6:$U$35,19,FALSE))</f>
        <v/>
      </c>
      <c r="AQ93" s="256" t="str">
        <f>IF(AQ91="","",VLOOKUP(AQ91,シフト記号表!$C$6:$U$35,19,FALSE))</f>
        <v/>
      </c>
      <c r="AR93" s="256" t="str">
        <f>IF(AR91="","",VLOOKUP(AR91,シフト記号表!$C$6:$U$35,19,FALSE))</f>
        <v/>
      </c>
      <c r="AS93" s="256" t="str">
        <f>IF(AS91="","",VLOOKUP(AS91,シフト記号表!$C$6:$U$35,19,FALSE))</f>
        <v/>
      </c>
      <c r="AT93" s="257" t="str">
        <f>IF(AT91="","",VLOOKUP(AT91,シフト記号表!$C$6:$U$35,19,FALSE))</f>
        <v/>
      </c>
      <c r="AU93" s="255" t="str">
        <f>IF(AU91="","",VLOOKUP(AU91,シフト記号表!$C$6:$U$35,19,FALSE))</f>
        <v/>
      </c>
      <c r="AV93" s="256" t="str">
        <f>IF(AV91="","",VLOOKUP(AV91,シフト記号表!$C$6:$U$35,19,FALSE))</f>
        <v/>
      </c>
      <c r="AW93" s="256" t="str">
        <f>IF(AW91="","",VLOOKUP(AW91,シフト記号表!$C$6:$U$35,19,FALSE))</f>
        <v/>
      </c>
      <c r="AX93" s="512">
        <f>IF($BB$3="４週",SUM(S93:AT93),IF($BB$3="暦月",SUM(S93:AW93),""))</f>
        <v>0</v>
      </c>
      <c r="AY93" s="513"/>
      <c r="AZ93" s="514">
        <f>IF($BB$3="４週",AX93/4,IF($BB$3="暦月",勤務形態一覧表!AX93/(勤務形態一覧表!$BB$8/7),""))</f>
        <v>0</v>
      </c>
      <c r="BA93" s="515"/>
      <c r="BB93" s="450"/>
      <c r="BC93" s="434"/>
      <c r="BD93" s="434"/>
      <c r="BE93" s="434"/>
      <c r="BF93" s="435"/>
    </row>
    <row r="94" spans="2:58" ht="20.25" customHeight="1" x14ac:dyDescent="0.45">
      <c r="B94" s="548">
        <f>B91+1</f>
        <v>25</v>
      </c>
      <c r="C94" s="381"/>
      <c r="D94" s="382"/>
      <c r="E94" s="383"/>
      <c r="F94" s="113"/>
      <c r="G94" s="427"/>
      <c r="H94" s="429"/>
      <c r="I94" s="413"/>
      <c r="J94" s="413"/>
      <c r="K94" s="414"/>
      <c r="L94" s="430"/>
      <c r="M94" s="431"/>
      <c r="N94" s="431"/>
      <c r="O94" s="432"/>
      <c r="P94" s="499" t="s">
        <v>49</v>
      </c>
      <c r="Q94" s="500"/>
      <c r="R94" s="501"/>
      <c r="S94" s="259"/>
      <c r="T94" s="258"/>
      <c r="U94" s="258"/>
      <c r="V94" s="258"/>
      <c r="W94" s="258"/>
      <c r="X94" s="258"/>
      <c r="Y94" s="260"/>
      <c r="Z94" s="259"/>
      <c r="AA94" s="258"/>
      <c r="AB94" s="258"/>
      <c r="AC94" s="258"/>
      <c r="AD94" s="258"/>
      <c r="AE94" s="258"/>
      <c r="AF94" s="260"/>
      <c r="AG94" s="259"/>
      <c r="AH94" s="258"/>
      <c r="AI94" s="258"/>
      <c r="AJ94" s="258"/>
      <c r="AK94" s="258"/>
      <c r="AL94" s="258"/>
      <c r="AM94" s="260"/>
      <c r="AN94" s="259"/>
      <c r="AO94" s="258"/>
      <c r="AP94" s="258"/>
      <c r="AQ94" s="258"/>
      <c r="AR94" s="258"/>
      <c r="AS94" s="258"/>
      <c r="AT94" s="260"/>
      <c r="AU94" s="259"/>
      <c r="AV94" s="258"/>
      <c r="AW94" s="258"/>
      <c r="AX94" s="609"/>
      <c r="AY94" s="610"/>
      <c r="AZ94" s="611"/>
      <c r="BA94" s="612"/>
      <c r="BB94" s="448"/>
      <c r="BC94" s="431"/>
      <c r="BD94" s="431"/>
      <c r="BE94" s="431"/>
      <c r="BF94" s="432"/>
    </row>
    <row r="95" spans="2:58" ht="20.25" customHeight="1" x14ac:dyDescent="0.45">
      <c r="B95" s="548"/>
      <c r="C95" s="384"/>
      <c r="D95" s="385"/>
      <c r="E95" s="386"/>
      <c r="F95" s="91"/>
      <c r="G95" s="408"/>
      <c r="H95" s="412"/>
      <c r="I95" s="413"/>
      <c r="J95" s="413"/>
      <c r="K95" s="414"/>
      <c r="L95" s="418"/>
      <c r="M95" s="419"/>
      <c r="N95" s="419"/>
      <c r="O95" s="420"/>
      <c r="P95" s="502" t="s">
        <v>15</v>
      </c>
      <c r="Q95" s="503"/>
      <c r="R95" s="504"/>
      <c r="S95" s="252" t="str">
        <f>IF(S94="","",VLOOKUP(S94,シフト記号表!$C$6:$K$35,9,FALSE))</f>
        <v/>
      </c>
      <c r="T95" s="253" t="str">
        <f>IF(T94="","",VLOOKUP(T94,シフト記号表!$C$6:$K$35,9,FALSE))</f>
        <v/>
      </c>
      <c r="U95" s="253" t="str">
        <f>IF(U94="","",VLOOKUP(U94,シフト記号表!$C$6:$K$35,9,FALSE))</f>
        <v/>
      </c>
      <c r="V95" s="253" t="str">
        <f>IF(V94="","",VLOOKUP(V94,シフト記号表!$C$6:$K$35,9,FALSE))</f>
        <v/>
      </c>
      <c r="W95" s="253" t="str">
        <f>IF(W94="","",VLOOKUP(W94,シフト記号表!$C$6:$K$35,9,FALSE))</f>
        <v/>
      </c>
      <c r="X95" s="253" t="str">
        <f>IF(X94="","",VLOOKUP(X94,シフト記号表!$C$6:$K$35,9,FALSE))</f>
        <v/>
      </c>
      <c r="Y95" s="254" t="str">
        <f>IF(Y94="","",VLOOKUP(Y94,シフト記号表!$C$6:$K$35,9,FALSE))</f>
        <v/>
      </c>
      <c r="Z95" s="252" t="str">
        <f>IF(Z94="","",VLOOKUP(Z94,シフト記号表!$C$6:$K$35,9,FALSE))</f>
        <v/>
      </c>
      <c r="AA95" s="253" t="str">
        <f>IF(AA94="","",VLOOKUP(AA94,シフト記号表!$C$6:$K$35,9,FALSE))</f>
        <v/>
      </c>
      <c r="AB95" s="253" t="str">
        <f>IF(AB94="","",VLOOKUP(AB94,シフト記号表!$C$6:$K$35,9,FALSE))</f>
        <v/>
      </c>
      <c r="AC95" s="253" t="str">
        <f>IF(AC94="","",VLOOKUP(AC94,シフト記号表!$C$6:$K$35,9,FALSE))</f>
        <v/>
      </c>
      <c r="AD95" s="253" t="str">
        <f>IF(AD94="","",VLOOKUP(AD94,シフト記号表!$C$6:$K$35,9,FALSE))</f>
        <v/>
      </c>
      <c r="AE95" s="253" t="str">
        <f>IF(AE94="","",VLOOKUP(AE94,シフト記号表!$C$6:$K$35,9,FALSE))</f>
        <v/>
      </c>
      <c r="AF95" s="254" t="str">
        <f>IF(AF94="","",VLOOKUP(AF94,シフト記号表!$C$6:$K$35,9,FALSE))</f>
        <v/>
      </c>
      <c r="AG95" s="252" t="str">
        <f>IF(AG94="","",VLOOKUP(AG94,シフト記号表!$C$6:$K$35,9,FALSE))</f>
        <v/>
      </c>
      <c r="AH95" s="253" t="str">
        <f>IF(AH94="","",VLOOKUP(AH94,シフト記号表!$C$6:$K$35,9,FALSE))</f>
        <v/>
      </c>
      <c r="AI95" s="253" t="str">
        <f>IF(AI94="","",VLOOKUP(AI94,シフト記号表!$C$6:$K$35,9,FALSE))</f>
        <v/>
      </c>
      <c r="AJ95" s="253" t="str">
        <f>IF(AJ94="","",VLOOKUP(AJ94,シフト記号表!$C$6:$K$35,9,FALSE))</f>
        <v/>
      </c>
      <c r="AK95" s="253" t="str">
        <f>IF(AK94="","",VLOOKUP(AK94,シフト記号表!$C$6:$K$35,9,FALSE))</f>
        <v/>
      </c>
      <c r="AL95" s="253" t="str">
        <f>IF(AL94="","",VLOOKUP(AL94,シフト記号表!$C$6:$K$35,9,FALSE))</f>
        <v/>
      </c>
      <c r="AM95" s="254" t="str">
        <f>IF(AM94="","",VLOOKUP(AM94,シフト記号表!$C$6:$K$35,9,FALSE))</f>
        <v/>
      </c>
      <c r="AN95" s="252" t="str">
        <f>IF(AN94="","",VLOOKUP(AN94,シフト記号表!$C$6:$K$35,9,FALSE))</f>
        <v/>
      </c>
      <c r="AO95" s="253" t="str">
        <f>IF(AO94="","",VLOOKUP(AO94,シフト記号表!$C$6:$K$35,9,FALSE))</f>
        <v/>
      </c>
      <c r="AP95" s="253" t="str">
        <f>IF(AP94="","",VLOOKUP(AP94,シフト記号表!$C$6:$K$35,9,FALSE))</f>
        <v/>
      </c>
      <c r="AQ95" s="253" t="str">
        <f>IF(AQ94="","",VLOOKUP(AQ94,シフト記号表!$C$6:$K$35,9,FALSE))</f>
        <v/>
      </c>
      <c r="AR95" s="253" t="str">
        <f>IF(AR94="","",VLOOKUP(AR94,シフト記号表!$C$6:$K$35,9,FALSE))</f>
        <v/>
      </c>
      <c r="AS95" s="253" t="str">
        <f>IF(AS94="","",VLOOKUP(AS94,シフト記号表!$C$6:$K$35,9,FALSE))</f>
        <v/>
      </c>
      <c r="AT95" s="254" t="str">
        <f>IF(AT94="","",VLOOKUP(AT94,シフト記号表!$C$6:$K$35,9,FALSE))</f>
        <v/>
      </c>
      <c r="AU95" s="252" t="str">
        <f>IF(AU94="","",VLOOKUP(AU94,シフト記号表!$C$6:$K$35,9,FALSE))</f>
        <v/>
      </c>
      <c r="AV95" s="253" t="str">
        <f>IF(AV94="","",VLOOKUP(AV94,シフト記号表!$C$6:$K$35,9,FALSE))</f>
        <v/>
      </c>
      <c r="AW95" s="253" t="str">
        <f>IF(AW94="","",VLOOKUP(AW94,シフト記号表!$C$6:$K$35,9,FALSE))</f>
        <v/>
      </c>
      <c r="AX95" s="505">
        <f>IF($BB$3="４週",SUM(S95:AT95),IF($BB$3="暦月",SUM(S95:AW95),""))</f>
        <v>0</v>
      </c>
      <c r="AY95" s="506"/>
      <c r="AZ95" s="507">
        <f>IF($BB$3="４週",AX95/4,IF($BB$3="暦月",勤務形態一覧表!AX95/(勤務形態一覧表!$BB$8/7),""))</f>
        <v>0</v>
      </c>
      <c r="BA95" s="508"/>
      <c r="BB95" s="449"/>
      <c r="BC95" s="419"/>
      <c r="BD95" s="419"/>
      <c r="BE95" s="419"/>
      <c r="BF95" s="420"/>
    </row>
    <row r="96" spans="2:58" ht="20.25" customHeight="1" x14ac:dyDescent="0.45">
      <c r="B96" s="548"/>
      <c r="C96" s="387"/>
      <c r="D96" s="388"/>
      <c r="E96" s="389"/>
      <c r="F96" s="116">
        <f>C94</f>
        <v>0</v>
      </c>
      <c r="G96" s="428"/>
      <c r="H96" s="412"/>
      <c r="I96" s="413"/>
      <c r="J96" s="413"/>
      <c r="K96" s="414"/>
      <c r="L96" s="433"/>
      <c r="M96" s="434"/>
      <c r="N96" s="434"/>
      <c r="O96" s="435"/>
      <c r="P96" s="509" t="s">
        <v>50</v>
      </c>
      <c r="Q96" s="510"/>
      <c r="R96" s="511"/>
      <c r="S96" s="255" t="str">
        <f>IF(S94="","",VLOOKUP(S94,シフト記号表!$C$6:$U$35,19,FALSE))</f>
        <v/>
      </c>
      <c r="T96" s="256" t="str">
        <f>IF(T94="","",VLOOKUP(T94,シフト記号表!$C$6:$U$35,19,FALSE))</f>
        <v/>
      </c>
      <c r="U96" s="256" t="str">
        <f>IF(U94="","",VLOOKUP(U94,シフト記号表!$C$6:$U$35,19,FALSE))</f>
        <v/>
      </c>
      <c r="V96" s="256" t="str">
        <f>IF(V94="","",VLOOKUP(V94,シフト記号表!$C$6:$U$35,19,FALSE))</f>
        <v/>
      </c>
      <c r="W96" s="256" t="str">
        <f>IF(W94="","",VLOOKUP(W94,シフト記号表!$C$6:$U$35,19,FALSE))</f>
        <v/>
      </c>
      <c r="X96" s="256" t="str">
        <f>IF(X94="","",VLOOKUP(X94,シフト記号表!$C$6:$U$35,19,FALSE))</f>
        <v/>
      </c>
      <c r="Y96" s="257" t="str">
        <f>IF(Y94="","",VLOOKUP(Y94,シフト記号表!$C$6:$U$35,19,FALSE))</f>
        <v/>
      </c>
      <c r="Z96" s="255" t="str">
        <f>IF(Z94="","",VLOOKUP(Z94,シフト記号表!$C$6:$U$35,19,FALSE))</f>
        <v/>
      </c>
      <c r="AA96" s="256" t="str">
        <f>IF(AA94="","",VLOOKUP(AA94,シフト記号表!$C$6:$U$35,19,FALSE))</f>
        <v/>
      </c>
      <c r="AB96" s="256" t="str">
        <f>IF(AB94="","",VLOOKUP(AB94,シフト記号表!$C$6:$U$35,19,FALSE))</f>
        <v/>
      </c>
      <c r="AC96" s="256" t="str">
        <f>IF(AC94="","",VLOOKUP(AC94,シフト記号表!$C$6:$U$35,19,FALSE))</f>
        <v/>
      </c>
      <c r="AD96" s="256" t="str">
        <f>IF(AD94="","",VLOOKUP(AD94,シフト記号表!$C$6:$U$35,19,FALSE))</f>
        <v/>
      </c>
      <c r="AE96" s="256" t="str">
        <f>IF(AE94="","",VLOOKUP(AE94,シフト記号表!$C$6:$U$35,19,FALSE))</f>
        <v/>
      </c>
      <c r="AF96" s="257" t="str">
        <f>IF(AF94="","",VLOOKUP(AF94,シフト記号表!$C$6:$U$35,19,FALSE))</f>
        <v/>
      </c>
      <c r="AG96" s="255" t="str">
        <f>IF(AG94="","",VLOOKUP(AG94,シフト記号表!$C$6:$U$35,19,FALSE))</f>
        <v/>
      </c>
      <c r="AH96" s="256" t="str">
        <f>IF(AH94="","",VLOOKUP(AH94,シフト記号表!$C$6:$U$35,19,FALSE))</f>
        <v/>
      </c>
      <c r="AI96" s="256" t="str">
        <f>IF(AI94="","",VLOOKUP(AI94,シフト記号表!$C$6:$U$35,19,FALSE))</f>
        <v/>
      </c>
      <c r="AJ96" s="256" t="str">
        <f>IF(AJ94="","",VLOOKUP(AJ94,シフト記号表!$C$6:$U$35,19,FALSE))</f>
        <v/>
      </c>
      <c r="AK96" s="256" t="str">
        <f>IF(AK94="","",VLOOKUP(AK94,シフト記号表!$C$6:$U$35,19,FALSE))</f>
        <v/>
      </c>
      <c r="AL96" s="256" t="str">
        <f>IF(AL94="","",VLOOKUP(AL94,シフト記号表!$C$6:$U$35,19,FALSE))</f>
        <v/>
      </c>
      <c r="AM96" s="257" t="str">
        <f>IF(AM94="","",VLOOKUP(AM94,シフト記号表!$C$6:$U$35,19,FALSE))</f>
        <v/>
      </c>
      <c r="AN96" s="255" t="str">
        <f>IF(AN94="","",VLOOKUP(AN94,シフト記号表!$C$6:$U$35,19,FALSE))</f>
        <v/>
      </c>
      <c r="AO96" s="256" t="str">
        <f>IF(AO94="","",VLOOKUP(AO94,シフト記号表!$C$6:$U$35,19,FALSE))</f>
        <v/>
      </c>
      <c r="AP96" s="256" t="str">
        <f>IF(AP94="","",VLOOKUP(AP94,シフト記号表!$C$6:$U$35,19,FALSE))</f>
        <v/>
      </c>
      <c r="AQ96" s="256" t="str">
        <f>IF(AQ94="","",VLOOKUP(AQ94,シフト記号表!$C$6:$U$35,19,FALSE))</f>
        <v/>
      </c>
      <c r="AR96" s="256" t="str">
        <f>IF(AR94="","",VLOOKUP(AR94,シフト記号表!$C$6:$U$35,19,FALSE))</f>
        <v/>
      </c>
      <c r="AS96" s="256" t="str">
        <f>IF(AS94="","",VLOOKUP(AS94,シフト記号表!$C$6:$U$35,19,FALSE))</f>
        <v/>
      </c>
      <c r="AT96" s="257" t="str">
        <f>IF(AT94="","",VLOOKUP(AT94,シフト記号表!$C$6:$U$35,19,FALSE))</f>
        <v/>
      </c>
      <c r="AU96" s="255" t="str">
        <f>IF(AU94="","",VLOOKUP(AU94,シフト記号表!$C$6:$U$35,19,FALSE))</f>
        <v/>
      </c>
      <c r="AV96" s="256" t="str">
        <f>IF(AV94="","",VLOOKUP(AV94,シフト記号表!$C$6:$U$35,19,FALSE))</f>
        <v/>
      </c>
      <c r="AW96" s="256" t="str">
        <f>IF(AW94="","",VLOOKUP(AW94,シフト記号表!$C$6:$U$35,19,FALSE))</f>
        <v/>
      </c>
      <c r="AX96" s="512">
        <f>IF($BB$3="４週",SUM(S96:AT96),IF($BB$3="暦月",SUM(S96:AW96),""))</f>
        <v>0</v>
      </c>
      <c r="AY96" s="513"/>
      <c r="AZ96" s="514">
        <f>IF($BB$3="４週",AX96/4,IF($BB$3="暦月",勤務形態一覧表!AX96/(勤務形態一覧表!$BB$8/7),""))</f>
        <v>0</v>
      </c>
      <c r="BA96" s="515"/>
      <c r="BB96" s="450"/>
      <c r="BC96" s="434"/>
      <c r="BD96" s="434"/>
      <c r="BE96" s="434"/>
      <c r="BF96" s="435"/>
    </row>
    <row r="97" spans="2:58" ht="20.25" customHeight="1" x14ac:dyDescent="0.45">
      <c r="B97" s="548">
        <f>B94+1</f>
        <v>26</v>
      </c>
      <c r="C97" s="381"/>
      <c r="D97" s="382"/>
      <c r="E97" s="383"/>
      <c r="F97" s="113"/>
      <c r="G97" s="427"/>
      <c r="H97" s="429"/>
      <c r="I97" s="413"/>
      <c r="J97" s="413"/>
      <c r="K97" s="414"/>
      <c r="L97" s="430"/>
      <c r="M97" s="431"/>
      <c r="N97" s="431"/>
      <c r="O97" s="432"/>
      <c r="P97" s="499" t="s">
        <v>49</v>
      </c>
      <c r="Q97" s="500"/>
      <c r="R97" s="501"/>
      <c r="S97" s="259"/>
      <c r="T97" s="258"/>
      <c r="U97" s="258"/>
      <c r="V97" s="258"/>
      <c r="W97" s="258"/>
      <c r="X97" s="258"/>
      <c r="Y97" s="260"/>
      <c r="Z97" s="259"/>
      <c r="AA97" s="258"/>
      <c r="AB97" s="258"/>
      <c r="AC97" s="258"/>
      <c r="AD97" s="258"/>
      <c r="AE97" s="258"/>
      <c r="AF97" s="260"/>
      <c r="AG97" s="259"/>
      <c r="AH97" s="258"/>
      <c r="AI97" s="258"/>
      <c r="AJ97" s="258"/>
      <c r="AK97" s="258"/>
      <c r="AL97" s="258"/>
      <c r="AM97" s="260"/>
      <c r="AN97" s="259"/>
      <c r="AO97" s="258"/>
      <c r="AP97" s="258"/>
      <c r="AQ97" s="258"/>
      <c r="AR97" s="258"/>
      <c r="AS97" s="258"/>
      <c r="AT97" s="260"/>
      <c r="AU97" s="259"/>
      <c r="AV97" s="258"/>
      <c r="AW97" s="258"/>
      <c r="AX97" s="609"/>
      <c r="AY97" s="610"/>
      <c r="AZ97" s="611"/>
      <c r="BA97" s="612"/>
      <c r="BB97" s="448"/>
      <c r="BC97" s="431"/>
      <c r="BD97" s="431"/>
      <c r="BE97" s="431"/>
      <c r="BF97" s="432"/>
    </row>
    <row r="98" spans="2:58" ht="20.25" customHeight="1" x14ac:dyDescent="0.45">
      <c r="B98" s="548"/>
      <c r="C98" s="384"/>
      <c r="D98" s="385"/>
      <c r="E98" s="386"/>
      <c r="F98" s="91"/>
      <c r="G98" s="408"/>
      <c r="H98" s="412"/>
      <c r="I98" s="413"/>
      <c r="J98" s="413"/>
      <c r="K98" s="414"/>
      <c r="L98" s="418"/>
      <c r="M98" s="419"/>
      <c r="N98" s="419"/>
      <c r="O98" s="420"/>
      <c r="P98" s="502" t="s">
        <v>15</v>
      </c>
      <c r="Q98" s="503"/>
      <c r="R98" s="504"/>
      <c r="S98" s="252" t="str">
        <f>IF(S97="","",VLOOKUP(S97,シフト記号表!$C$6:$K$35,9,FALSE))</f>
        <v/>
      </c>
      <c r="T98" s="253" t="str">
        <f>IF(T97="","",VLOOKUP(T97,シフト記号表!$C$6:$K$35,9,FALSE))</f>
        <v/>
      </c>
      <c r="U98" s="253" t="str">
        <f>IF(U97="","",VLOOKUP(U97,シフト記号表!$C$6:$K$35,9,FALSE))</f>
        <v/>
      </c>
      <c r="V98" s="253" t="str">
        <f>IF(V97="","",VLOOKUP(V97,シフト記号表!$C$6:$K$35,9,FALSE))</f>
        <v/>
      </c>
      <c r="W98" s="253" t="str">
        <f>IF(W97="","",VLOOKUP(W97,シフト記号表!$C$6:$K$35,9,FALSE))</f>
        <v/>
      </c>
      <c r="X98" s="253" t="str">
        <f>IF(X97="","",VLOOKUP(X97,シフト記号表!$C$6:$K$35,9,FALSE))</f>
        <v/>
      </c>
      <c r="Y98" s="254" t="str">
        <f>IF(Y97="","",VLOOKUP(Y97,シフト記号表!$C$6:$K$35,9,FALSE))</f>
        <v/>
      </c>
      <c r="Z98" s="252" t="str">
        <f>IF(Z97="","",VLOOKUP(Z97,シフト記号表!$C$6:$K$35,9,FALSE))</f>
        <v/>
      </c>
      <c r="AA98" s="253" t="str">
        <f>IF(AA97="","",VLOOKUP(AA97,シフト記号表!$C$6:$K$35,9,FALSE))</f>
        <v/>
      </c>
      <c r="AB98" s="253" t="str">
        <f>IF(AB97="","",VLOOKUP(AB97,シフト記号表!$C$6:$K$35,9,FALSE))</f>
        <v/>
      </c>
      <c r="AC98" s="253" t="str">
        <f>IF(AC97="","",VLOOKUP(AC97,シフト記号表!$C$6:$K$35,9,FALSE))</f>
        <v/>
      </c>
      <c r="AD98" s="253" t="str">
        <f>IF(AD97="","",VLOOKUP(AD97,シフト記号表!$C$6:$K$35,9,FALSE))</f>
        <v/>
      </c>
      <c r="AE98" s="253" t="str">
        <f>IF(AE97="","",VLOOKUP(AE97,シフト記号表!$C$6:$K$35,9,FALSE))</f>
        <v/>
      </c>
      <c r="AF98" s="254" t="str">
        <f>IF(AF97="","",VLOOKUP(AF97,シフト記号表!$C$6:$K$35,9,FALSE))</f>
        <v/>
      </c>
      <c r="AG98" s="252" t="str">
        <f>IF(AG97="","",VLOOKUP(AG97,シフト記号表!$C$6:$K$35,9,FALSE))</f>
        <v/>
      </c>
      <c r="AH98" s="253" t="str">
        <f>IF(AH97="","",VLOOKUP(AH97,シフト記号表!$C$6:$K$35,9,FALSE))</f>
        <v/>
      </c>
      <c r="AI98" s="253" t="str">
        <f>IF(AI97="","",VLOOKUP(AI97,シフト記号表!$C$6:$K$35,9,FALSE))</f>
        <v/>
      </c>
      <c r="AJ98" s="253" t="str">
        <f>IF(AJ97="","",VLOOKUP(AJ97,シフト記号表!$C$6:$K$35,9,FALSE))</f>
        <v/>
      </c>
      <c r="AK98" s="253" t="str">
        <f>IF(AK97="","",VLOOKUP(AK97,シフト記号表!$C$6:$K$35,9,FALSE))</f>
        <v/>
      </c>
      <c r="AL98" s="253" t="str">
        <f>IF(AL97="","",VLOOKUP(AL97,シフト記号表!$C$6:$K$35,9,FALSE))</f>
        <v/>
      </c>
      <c r="AM98" s="254" t="str">
        <f>IF(AM97="","",VLOOKUP(AM97,シフト記号表!$C$6:$K$35,9,FALSE))</f>
        <v/>
      </c>
      <c r="AN98" s="252" t="str">
        <f>IF(AN97="","",VLOOKUP(AN97,シフト記号表!$C$6:$K$35,9,FALSE))</f>
        <v/>
      </c>
      <c r="AO98" s="253" t="str">
        <f>IF(AO97="","",VLOOKUP(AO97,シフト記号表!$C$6:$K$35,9,FALSE))</f>
        <v/>
      </c>
      <c r="AP98" s="253" t="str">
        <f>IF(AP97="","",VLOOKUP(AP97,シフト記号表!$C$6:$K$35,9,FALSE))</f>
        <v/>
      </c>
      <c r="AQ98" s="253" t="str">
        <f>IF(AQ97="","",VLOOKUP(AQ97,シフト記号表!$C$6:$K$35,9,FALSE))</f>
        <v/>
      </c>
      <c r="AR98" s="253" t="str">
        <f>IF(AR97="","",VLOOKUP(AR97,シフト記号表!$C$6:$K$35,9,FALSE))</f>
        <v/>
      </c>
      <c r="AS98" s="253" t="str">
        <f>IF(AS97="","",VLOOKUP(AS97,シフト記号表!$C$6:$K$35,9,FALSE))</f>
        <v/>
      </c>
      <c r="AT98" s="254" t="str">
        <f>IF(AT97="","",VLOOKUP(AT97,シフト記号表!$C$6:$K$35,9,FALSE))</f>
        <v/>
      </c>
      <c r="AU98" s="252" t="str">
        <f>IF(AU97="","",VLOOKUP(AU97,シフト記号表!$C$6:$K$35,9,FALSE))</f>
        <v/>
      </c>
      <c r="AV98" s="253" t="str">
        <f>IF(AV97="","",VLOOKUP(AV97,シフト記号表!$C$6:$K$35,9,FALSE))</f>
        <v/>
      </c>
      <c r="AW98" s="253" t="str">
        <f>IF(AW97="","",VLOOKUP(AW97,シフト記号表!$C$6:$K$35,9,FALSE))</f>
        <v/>
      </c>
      <c r="AX98" s="505">
        <f>IF($BB$3="４週",SUM(S98:AT98),IF($BB$3="暦月",SUM(S98:AW98),""))</f>
        <v>0</v>
      </c>
      <c r="AY98" s="506"/>
      <c r="AZ98" s="507">
        <f>IF($BB$3="４週",AX98/4,IF($BB$3="暦月",勤務形態一覧表!AX98/(勤務形態一覧表!$BB$8/7),""))</f>
        <v>0</v>
      </c>
      <c r="BA98" s="508"/>
      <c r="BB98" s="449"/>
      <c r="BC98" s="419"/>
      <c r="BD98" s="419"/>
      <c r="BE98" s="419"/>
      <c r="BF98" s="420"/>
    </row>
    <row r="99" spans="2:58" ht="20.25" customHeight="1" x14ac:dyDescent="0.45">
      <c r="B99" s="548"/>
      <c r="C99" s="387"/>
      <c r="D99" s="388"/>
      <c r="E99" s="389"/>
      <c r="F99" s="116">
        <f>C97</f>
        <v>0</v>
      </c>
      <c r="G99" s="428"/>
      <c r="H99" s="412"/>
      <c r="I99" s="413"/>
      <c r="J99" s="413"/>
      <c r="K99" s="414"/>
      <c r="L99" s="433"/>
      <c r="M99" s="434"/>
      <c r="N99" s="434"/>
      <c r="O99" s="435"/>
      <c r="P99" s="509" t="s">
        <v>50</v>
      </c>
      <c r="Q99" s="510"/>
      <c r="R99" s="511"/>
      <c r="S99" s="255" t="str">
        <f>IF(S97="","",VLOOKUP(S97,シフト記号表!$C$6:$U$35,19,FALSE))</f>
        <v/>
      </c>
      <c r="T99" s="256" t="str">
        <f>IF(T97="","",VLOOKUP(T97,シフト記号表!$C$6:$U$35,19,FALSE))</f>
        <v/>
      </c>
      <c r="U99" s="256" t="str">
        <f>IF(U97="","",VLOOKUP(U97,シフト記号表!$C$6:$U$35,19,FALSE))</f>
        <v/>
      </c>
      <c r="V99" s="256" t="str">
        <f>IF(V97="","",VLOOKUP(V97,シフト記号表!$C$6:$U$35,19,FALSE))</f>
        <v/>
      </c>
      <c r="W99" s="256" t="str">
        <f>IF(W97="","",VLOOKUP(W97,シフト記号表!$C$6:$U$35,19,FALSE))</f>
        <v/>
      </c>
      <c r="X99" s="256" t="str">
        <f>IF(X97="","",VLOOKUP(X97,シフト記号表!$C$6:$U$35,19,FALSE))</f>
        <v/>
      </c>
      <c r="Y99" s="257" t="str">
        <f>IF(Y97="","",VLOOKUP(Y97,シフト記号表!$C$6:$U$35,19,FALSE))</f>
        <v/>
      </c>
      <c r="Z99" s="255" t="str">
        <f>IF(Z97="","",VLOOKUP(Z97,シフト記号表!$C$6:$U$35,19,FALSE))</f>
        <v/>
      </c>
      <c r="AA99" s="256" t="str">
        <f>IF(AA97="","",VLOOKUP(AA97,シフト記号表!$C$6:$U$35,19,FALSE))</f>
        <v/>
      </c>
      <c r="AB99" s="256" t="str">
        <f>IF(AB97="","",VLOOKUP(AB97,シフト記号表!$C$6:$U$35,19,FALSE))</f>
        <v/>
      </c>
      <c r="AC99" s="256" t="str">
        <f>IF(AC97="","",VLOOKUP(AC97,シフト記号表!$C$6:$U$35,19,FALSE))</f>
        <v/>
      </c>
      <c r="AD99" s="256" t="str">
        <f>IF(AD97="","",VLOOKUP(AD97,シフト記号表!$C$6:$U$35,19,FALSE))</f>
        <v/>
      </c>
      <c r="AE99" s="256" t="str">
        <f>IF(AE97="","",VLOOKUP(AE97,シフト記号表!$C$6:$U$35,19,FALSE))</f>
        <v/>
      </c>
      <c r="AF99" s="257" t="str">
        <f>IF(AF97="","",VLOOKUP(AF97,シフト記号表!$C$6:$U$35,19,FALSE))</f>
        <v/>
      </c>
      <c r="AG99" s="255" t="str">
        <f>IF(AG97="","",VLOOKUP(AG97,シフト記号表!$C$6:$U$35,19,FALSE))</f>
        <v/>
      </c>
      <c r="AH99" s="256" t="str">
        <f>IF(AH97="","",VLOOKUP(AH97,シフト記号表!$C$6:$U$35,19,FALSE))</f>
        <v/>
      </c>
      <c r="AI99" s="256" t="str">
        <f>IF(AI97="","",VLOOKUP(AI97,シフト記号表!$C$6:$U$35,19,FALSE))</f>
        <v/>
      </c>
      <c r="AJ99" s="256" t="str">
        <f>IF(AJ97="","",VLOOKUP(AJ97,シフト記号表!$C$6:$U$35,19,FALSE))</f>
        <v/>
      </c>
      <c r="AK99" s="256" t="str">
        <f>IF(AK97="","",VLOOKUP(AK97,シフト記号表!$C$6:$U$35,19,FALSE))</f>
        <v/>
      </c>
      <c r="AL99" s="256" t="str">
        <f>IF(AL97="","",VLOOKUP(AL97,シフト記号表!$C$6:$U$35,19,FALSE))</f>
        <v/>
      </c>
      <c r="AM99" s="257" t="str">
        <f>IF(AM97="","",VLOOKUP(AM97,シフト記号表!$C$6:$U$35,19,FALSE))</f>
        <v/>
      </c>
      <c r="AN99" s="255" t="str">
        <f>IF(AN97="","",VLOOKUP(AN97,シフト記号表!$C$6:$U$35,19,FALSE))</f>
        <v/>
      </c>
      <c r="AO99" s="256" t="str">
        <f>IF(AO97="","",VLOOKUP(AO97,シフト記号表!$C$6:$U$35,19,FALSE))</f>
        <v/>
      </c>
      <c r="AP99" s="256" t="str">
        <f>IF(AP97="","",VLOOKUP(AP97,シフト記号表!$C$6:$U$35,19,FALSE))</f>
        <v/>
      </c>
      <c r="AQ99" s="256" t="str">
        <f>IF(AQ97="","",VLOOKUP(AQ97,シフト記号表!$C$6:$U$35,19,FALSE))</f>
        <v/>
      </c>
      <c r="AR99" s="256" t="str">
        <f>IF(AR97="","",VLOOKUP(AR97,シフト記号表!$C$6:$U$35,19,FALSE))</f>
        <v/>
      </c>
      <c r="AS99" s="256" t="str">
        <f>IF(AS97="","",VLOOKUP(AS97,シフト記号表!$C$6:$U$35,19,FALSE))</f>
        <v/>
      </c>
      <c r="AT99" s="257" t="str">
        <f>IF(AT97="","",VLOOKUP(AT97,シフト記号表!$C$6:$U$35,19,FALSE))</f>
        <v/>
      </c>
      <c r="AU99" s="255" t="str">
        <f>IF(AU97="","",VLOOKUP(AU97,シフト記号表!$C$6:$U$35,19,FALSE))</f>
        <v/>
      </c>
      <c r="AV99" s="256" t="str">
        <f>IF(AV97="","",VLOOKUP(AV97,シフト記号表!$C$6:$U$35,19,FALSE))</f>
        <v/>
      </c>
      <c r="AW99" s="256" t="str">
        <f>IF(AW97="","",VLOOKUP(AW97,シフト記号表!$C$6:$U$35,19,FALSE))</f>
        <v/>
      </c>
      <c r="AX99" s="512">
        <f>IF($BB$3="４週",SUM(S99:AT99),IF($BB$3="暦月",SUM(S99:AW99),""))</f>
        <v>0</v>
      </c>
      <c r="AY99" s="513"/>
      <c r="AZ99" s="514">
        <f>IF($BB$3="４週",AX99/4,IF($BB$3="暦月",勤務形態一覧表!AX99/(勤務形態一覧表!$BB$8/7),""))</f>
        <v>0</v>
      </c>
      <c r="BA99" s="515"/>
      <c r="BB99" s="450"/>
      <c r="BC99" s="434"/>
      <c r="BD99" s="434"/>
      <c r="BE99" s="434"/>
      <c r="BF99" s="435"/>
    </row>
    <row r="100" spans="2:58" ht="20.25" customHeight="1" x14ac:dyDescent="0.45">
      <c r="B100" s="548">
        <f>B97+1</f>
        <v>27</v>
      </c>
      <c r="C100" s="381"/>
      <c r="D100" s="382"/>
      <c r="E100" s="383"/>
      <c r="F100" s="113"/>
      <c r="G100" s="427"/>
      <c r="H100" s="429"/>
      <c r="I100" s="413"/>
      <c r="J100" s="413"/>
      <c r="K100" s="414"/>
      <c r="L100" s="430"/>
      <c r="M100" s="431"/>
      <c r="N100" s="431"/>
      <c r="O100" s="432"/>
      <c r="P100" s="499" t="s">
        <v>49</v>
      </c>
      <c r="Q100" s="500"/>
      <c r="R100" s="501"/>
      <c r="S100" s="259"/>
      <c r="T100" s="258"/>
      <c r="U100" s="258"/>
      <c r="V100" s="258"/>
      <c r="W100" s="258"/>
      <c r="X100" s="258"/>
      <c r="Y100" s="260"/>
      <c r="Z100" s="259"/>
      <c r="AA100" s="258"/>
      <c r="AB100" s="258"/>
      <c r="AC100" s="258"/>
      <c r="AD100" s="258"/>
      <c r="AE100" s="258"/>
      <c r="AF100" s="260"/>
      <c r="AG100" s="259"/>
      <c r="AH100" s="258"/>
      <c r="AI100" s="258"/>
      <c r="AJ100" s="258"/>
      <c r="AK100" s="258"/>
      <c r="AL100" s="258"/>
      <c r="AM100" s="260"/>
      <c r="AN100" s="259"/>
      <c r="AO100" s="258"/>
      <c r="AP100" s="258"/>
      <c r="AQ100" s="258"/>
      <c r="AR100" s="258"/>
      <c r="AS100" s="258"/>
      <c r="AT100" s="260"/>
      <c r="AU100" s="259"/>
      <c r="AV100" s="258"/>
      <c r="AW100" s="258"/>
      <c r="AX100" s="609"/>
      <c r="AY100" s="610"/>
      <c r="AZ100" s="611"/>
      <c r="BA100" s="612"/>
      <c r="BB100" s="448"/>
      <c r="BC100" s="431"/>
      <c r="BD100" s="431"/>
      <c r="BE100" s="431"/>
      <c r="BF100" s="432"/>
    </row>
    <row r="101" spans="2:58" ht="20.25" customHeight="1" x14ac:dyDescent="0.45">
      <c r="B101" s="548"/>
      <c r="C101" s="384"/>
      <c r="D101" s="385"/>
      <c r="E101" s="386"/>
      <c r="F101" s="91"/>
      <c r="G101" s="408"/>
      <c r="H101" s="412"/>
      <c r="I101" s="413"/>
      <c r="J101" s="413"/>
      <c r="K101" s="414"/>
      <c r="L101" s="418"/>
      <c r="M101" s="419"/>
      <c r="N101" s="419"/>
      <c r="O101" s="420"/>
      <c r="P101" s="502" t="s">
        <v>15</v>
      </c>
      <c r="Q101" s="503"/>
      <c r="R101" s="504"/>
      <c r="S101" s="252" t="str">
        <f>IF(S100="","",VLOOKUP(S100,シフト記号表!$C$6:$K$35,9,FALSE))</f>
        <v/>
      </c>
      <c r="T101" s="253" t="str">
        <f>IF(T100="","",VLOOKUP(T100,シフト記号表!$C$6:$K$35,9,FALSE))</f>
        <v/>
      </c>
      <c r="U101" s="253" t="str">
        <f>IF(U100="","",VLOOKUP(U100,シフト記号表!$C$6:$K$35,9,FALSE))</f>
        <v/>
      </c>
      <c r="V101" s="253" t="str">
        <f>IF(V100="","",VLOOKUP(V100,シフト記号表!$C$6:$K$35,9,FALSE))</f>
        <v/>
      </c>
      <c r="W101" s="253" t="str">
        <f>IF(W100="","",VLOOKUP(W100,シフト記号表!$C$6:$K$35,9,FALSE))</f>
        <v/>
      </c>
      <c r="X101" s="253" t="str">
        <f>IF(X100="","",VLOOKUP(X100,シフト記号表!$C$6:$K$35,9,FALSE))</f>
        <v/>
      </c>
      <c r="Y101" s="254" t="str">
        <f>IF(Y100="","",VLOOKUP(Y100,シフト記号表!$C$6:$K$35,9,FALSE))</f>
        <v/>
      </c>
      <c r="Z101" s="252" t="str">
        <f>IF(Z100="","",VLOOKUP(Z100,シフト記号表!$C$6:$K$35,9,FALSE))</f>
        <v/>
      </c>
      <c r="AA101" s="253" t="str">
        <f>IF(AA100="","",VLOOKUP(AA100,シフト記号表!$C$6:$K$35,9,FALSE))</f>
        <v/>
      </c>
      <c r="AB101" s="253" t="str">
        <f>IF(AB100="","",VLOOKUP(AB100,シフト記号表!$C$6:$K$35,9,FALSE))</f>
        <v/>
      </c>
      <c r="AC101" s="253" t="str">
        <f>IF(AC100="","",VLOOKUP(AC100,シフト記号表!$C$6:$K$35,9,FALSE))</f>
        <v/>
      </c>
      <c r="AD101" s="253" t="str">
        <f>IF(AD100="","",VLOOKUP(AD100,シフト記号表!$C$6:$K$35,9,FALSE))</f>
        <v/>
      </c>
      <c r="AE101" s="253" t="str">
        <f>IF(AE100="","",VLOOKUP(AE100,シフト記号表!$C$6:$K$35,9,FALSE))</f>
        <v/>
      </c>
      <c r="AF101" s="254" t="str">
        <f>IF(AF100="","",VLOOKUP(AF100,シフト記号表!$C$6:$K$35,9,FALSE))</f>
        <v/>
      </c>
      <c r="AG101" s="252" t="str">
        <f>IF(AG100="","",VLOOKUP(AG100,シフト記号表!$C$6:$K$35,9,FALSE))</f>
        <v/>
      </c>
      <c r="AH101" s="253" t="str">
        <f>IF(AH100="","",VLOOKUP(AH100,シフト記号表!$C$6:$K$35,9,FALSE))</f>
        <v/>
      </c>
      <c r="AI101" s="253" t="str">
        <f>IF(AI100="","",VLOOKUP(AI100,シフト記号表!$C$6:$K$35,9,FALSE))</f>
        <v/>
      </c>
      <c r="AJ101" s="253" t="str">
        <f>IF(AJ100="","",VLOOKUP(AJ100,シフト記号表!$C$6:$K$35,9,FALSE))</f>
        <v/>
      </c>
      <c r="AK101" s="253" t="str">
        <f>IF(AK100="","",VLOOKUP(AK100,シフト記号表!$C$6:$K$35,9,FALSE))</f>
        <v/>
      </c>
      <c r="AL101" s="253" t="str">
        <f>IF(AL100="","",VLOOKUP(AL100,シフト記号表!$C$6:$K$35,9,FALSE))</f>
        <v/>
      </c>
      <c r="AM101" s="254" t="str">
        <f>IF(AM100="","",VLOOKUP(AM100,シフト記号表!$C$6:$K$35,9,FALSE))</f>
        <v/>
      </c>
      <c r="AN101" s="252" t="str">
        <f>IF(AN100="","",VLOOKUP(AN100,シフト記号表!$C$6:$K$35,9,FALSE))</f>
        <v/>
      </c>
      <c r="AO101" s="253" t="str">
        <f>IF(AO100="","",VLOOKUP(AO100,シフト記号表!$C$6:$K$35,9,FALSE))</f>
        <v/>
      </c>
      <c r="AP101" s="253" t="str">
        <f>IF(AP100="","",VLOOKUP(AP100,シフト記号表!$C$6:$K$35,9,FALSE))</f>
        <v/>
      </c>
      <c r="AQ101" s="253" t="str">
        <f>IF(AQ100="","",VLOOKUP(AQ100,シフト記号表!$C$6:$K$35,9,FALSE))</f>
        <v/>
      </c>
      <c r="AR101" s="253" t="str">
        <f>IF(AR100="","",VLOOKUP(AR100,シフト記号表!$C$6:$K$35,9,FALSE))</f>
        <v/>
      </c>
      <c r="AS101" s="253" t="str">
        <f>IF(AS100="","",VLOOKUP(AS100,シフト記号表!$C$6:$K$35,9,FALSE))</f>
        <v/>
      </c>
      <c r="AT101" s="254" t="str">
        <f>IF(AT100="","",VLOOKUP(AT100,シフト記号表!$C$6:$K$35,9,FALSE))</f>
        <v/>
      </c>
      <c r="AU101" s="252" t="str">
        <f>IF(AU100="","",VLOOKUP(AU100,シフト記号表!$C$6:$K$35,9,FALSE))</f>
        <v/>
      </c>
      <c r="AV101" s="253" t="str">
        <f>IF(AV100="","",VLOOKUP(AV100,シフト記号表!$C$6:$K$35,9,FALSE))</f>
        <v/>
      </c>
      <c r="AW101" s="253" t="str">
        <f>IF(AW100="","",VLOOKUP(AW100,シフト記号表!$C$6:$K$35,9,FALSE))</f>
        <v/>
      </c>
      <c r="AX101" s="505">
        <f>IF($BB$3="４週",SUM(S101:AT101),IF($BB$3="暦月",SUM(S101:AW101),""))</f>
        <v>0</v>
      </c>
      <c r="AY101" s="506"/>
      <c r="AZ101" s="507">
        <f>IF($BB$3="４週",AX101/4,IF($BB$3="暦月",勤務形態一覧表!AX101/(勤務形態一覧表!$BB$8/7),""))</f>
        <v>0</v>
      </c>
      <c r="BA101" s="508"/>
      <c r="BB101" s="449"/>
      <c r="BC101" s="419"/>
      <c r="BD101" s="419"/>
      <c r="BE101" s="419"/>
      <c r="BF101" s="420"/>
    </row>
    <row r="102" spans="2:58" ht="20.25" customHeight="1" x14ac:dyDescent="0.45">
      <c r="B102" s="548"/>
      <c r="C102" s="387"/>
      <c r="D102" s="388"/>
      <c r="E102" s="389"/>
      <c r="F102" s="116">
        <f>C100</f>
        <v>0</v>
      </c>
      <c r="G102" s="428"/>
      <c r="H102" s="412"/>
      <c r="I102" s="413"/>
      <c r="J102" s="413"/>
      <c r="K102" s="414"/>
      <c r="L102" s="433"/>
      <c r="M102" s="434"/>
      <c r="N102" s="434"/>
      <c r="O102" s="435"/>
      <c r="P102" s="509" t="s">
        <v>50</v>
      </c>
      <c r="Q102" s="510"/>
      <c r="R102" s="511"/>
      <c r="S102" s="255" t="str">
        <f>IF(S100="","",VLOOKUP(S100,シフト記号表!$C$6:$U$35,19,FALSE))</f>
        <v/>
      </c>
      <c r="T102" s="256" t="str">
        <f>IF(T100="","",VLOOKUP(T100,シフト記号表!$C$6:$U$35,19,FALSE))</f>
        <v/>
      </c>
      <c r="U102" s="256" t="str">
        <f>IF(U100="","",VLOOKUP(U100,シフト記号表!$C$6:$U$35,19,FALSE))</f>
        <v/>
      </c>
      <c r="V102" s="256" t="str">
        <f>IF(V100="","",VLOOKUP(V100,シフト記号表!$C$6:$U$35,19,FALSE))</f>
        <v/>
      </c>
      <c r="W102" s="256" t="str">
        <f>IF(W100="","",VLOOKUP(W100,シフト記号表!$C$6:$U$35,19,FALSE))</f>
        <v/>
      </c>
      <c r="X102" s="256" t="str">
        <f>IF(X100="","",VLOOKUP(X100,シフト記号表!$C$6:$U$35,19,FALSE))</f>
        <v/>
      </c>
      <c r="Y102" s="257" t="str">
        <f>IF(Y100="","",VLOOKUP(Y100,シフト記号表!$C$6:$U$35,19,FALSE))</f>
        <v/>
      </c>
      <c r="Z102" s="255" t="str">
        <f>IF(Z100="","",VLOOKUP(Z100,シフト記号表!$C$6:$U$35,19,FALSE))</f>
        <v/>
      </c>
      <c r="AA102" s="256" t="str">
        <f>IF(AA100="","",VLOOKUP(AA100,シフト記号表!$C$6:$U$35,19,FALSE))</f>
        <v/>
      </c>
      <c r="AB102" s="256" t="str">
        <f>IF(AB100="","",VLOOKUP(AB100,シフト記号表!$C$6:$U$35,19,FALSE))</f>
        <v/>
      </c>
      <c r="AC102" s="256" t="str">
        <f>IF(AC100="","",VLOOKUP(AC100,シフト記号表!$C$6:$U$35,19,FALSE))</f>
        <v/>
      </c>
      <c r="AD102" s="256" t="str">
        <f>IF(AD100="","",VLOOKUP(AD100,シフト記号表!$C$6:$U$35,19,FALSE))</f>
        <v/>
      </c>
      <c r="AE102" s="256" t="str">
        <f>IF(AE100="","",VLOOKUP(AE100,シフト記号表!$C$6:$U$35,19,FALSE))</f>
        <v/>
      </c>
      <c r="AF102" s="257" t="str">
        <f>IF(AF100="","",VLOOKUP(AF100,シフト記号表!$C$6:$U$35,19,FALSE))</f>
        <v/>
      </c>
      <c r="AG102" s="255" t="str">
        <f>IF(AG100="","",VLOOKUP(AG100,シフト記号表!$C$6:$U$35,19,FALSE))</f>
        <v/>
      </c>
      <c r="AH102" s="256" t="str">
        <f>IF(AH100="","",VLOOKUP(AH100,シフト記号表!$C$6:$U$35,19,FALSE))</f>
        <v/>
      </c>
      <c r="AI102" s="256" t="str">
        <f>IF(AI100="","",VLOOKUP(AI100,シフト記号表!$C$6:$U$35,19,FALSE))</f>
        <v/>
      </c>
      <c r="AJ102" s="256" t="str">
        <f>IF(AJ100="","",VLOOKUP(AJ100,シフト記号表!$C$6:$U$35,19,FALSE))</f>
        <v/>
      </c>
      <c r="AK102" s="256" t="str">
        <f>IF(AK100="","",VLOOKUP(AK100,シフト記号表!$C$6:$U$35,19,FALSE))</f>
        <v/>
      </c>
      <c r="AL102" s="256" t="str">
        <f>IF(AL100="","",VLOOKUP(AL100,シフト記号表!$C$6:$U$35,19,FALSE))</f>
        <v/>
      </c>
      <c r="AM102" s="257" t="str">
        <f>IF(AM100="","",VLOOKUP(AM100,シフト記号表!$C$6:$U$35,19,FALSE))</f>
        <v/>
      </c>
      <c r="AN102" s="255" t="str">
        <f>IF(AN100="","",VLOOKUP(AN100,シフト記号表!$C$6:$U$35,19,FALSE))</f>
        <v/>
      </c>
      <c r="AO102" s="256" t="str">
        <f>IF(AO100="","",VLOOKUP(AO100,シフト記号表!$C$6:$U$35,19,FALSE))</f>
        <v/>
      </c>
      <c r="AP102" s="256" t="str">
        <f>IF(AP100="","",VLOOKUP(AP100,シフト記号表!$C$6:$U$35,19,FALSE))</f>
        <v/>
      </c>
      <c r="AQ102" s="256" t="str">
        <f>IF(AQ100="","",VLOOKUP(AQ100,シフト記号表!$C$6:$U$35,19,FALSE))</f>
        <v/>
      </c>
      <c r="AR102" s="256" t="str">
        <f>IF(AR100="","",VLOOKUP(AR100,シフト記号表!$C$6:$U$35,19,FALSE))</f>
        <v/>
      </c>
      <c r="AS102" s="256" t="str">
        <f>IF(AS100="","",VLOOKUP(AS100,シフト記号表!$C$6:$U$35,19,FALSE))</f>
        <v/>
      </c>
      <c r="AT102" s="257" t="str">
        <f>IF(AT100="","",VLOOKUP(AT100,シフト記号表!$C$6:$U$35,19,FALSE))</f>
        <v/>
      </c>
      <c r="AU102" s="255" t="str">
        <f>IF(AU100="","",VLOOKUP(AU100,シフト記号表!$C$6:$U$35,19,FALSE))</f>
        <v/>
      </c>
      <c r="AV102" s="256" t="str">
        <f>IF(AV100="","",VLOOKUP(AV100,シフト記号表!$C$6:$U$35,19,FALSE))</f>
        <v/>
      </c>
      <c r="AW102" s="256" t="str">
        <f>IF(AW100="","",VLOOKUP(AW100,シフト記号表!$C$6:$U$35,19,FALSE))</f>
        <v/>
      </c>
      <c r="AX102" s="512">
        <f>IF($BB$3="４週",SUM(S102:AT102),IF($BB$3="暦月",SUM(S102:AW102),""))</f>
        <v>0</v>
      </c>
      <c r="AY102" s="513"/>
      <c r="AZ102" s="514">
        <f>IF($BB$3="４週",AX102/4,IF($BB$3="暦月",勤務形態一覧表!AX102/(勤務形態一覧表!$BB$8/7),""))</f>
        <v>0</v>
      </c>
      <c r="BA102" s="515"/>
      <c r="BB102" s="450"/>
      <c r="BC102" s="434"/>
      <c r="BD102" s="434"/>
      <c r="BE102" s="434"/>
      <c r="BF102" s="435"/>
    </row>
    <row r="103" spans="2:58" ht="20.25" customHeight="1" x14ac:dyDescent="0.45">
      <c r="B103" s="548">
        <f>B100+1</f>
        <v>28</v>
      </c>
      <c r="C103" s="381"/>
      <c r="D103" s="382"/>
      <c r="E103" s="383"/>
      <c r="F103" s="113"/>
      <c r="G103" s="427"/>
      <c r="H103" s="429"/>
      <c r="I103" s="413"/>
      <c r="J103" s="413"/>
      <c r="K103" s="414"/>
      <c r="L103" s="430"/>
      <c r="M103" s="431"/>
      <c r="N103" s="431"/>
      <c r="O103" s="432"/>
      <c r="P103" s="499" t="s">
        <v>49</v>
      </c>
      <c r="Q103" s="500"/>
      <c r="R103" s="501"/>
      <c r="S103" s="259"/>
      <c r="T103" s="258"/>
      <c r="U103" s="258"/>
      <c r="V103" s="258"/>
      <c r="W103" s="258"/>
      <c r="X103" s="258"/>
      <c r="Y103" s="260"/>
      <c r="Z103" s="259"/>
      <c r="AA103" s="258"/>
      <c r="AB103" s="258"/>
      <c r="AC103" s="258"/>
      <c r="AD103" s="258"/>
      <c r="AE103" s="258"/>
      <c r="AF103" s="260"/>
      <c r="AG103" s="259"/>
      <c r="AH103" s="258"/>
      <c r="AI103" s="258"/>
      <c r="AJ103" s="258"/>
      <c r="AK103" s="258"/>
      <c r="AL103" s="258"/>
      <c r="AM103" s="260"/>
      <c r="AN103" s="259"/>
      <c r="AO103" s="258"/>
      <c r="AP103" s="258"/>
      <c r="AQ103" s="258"/>
      <c r="AR103" s="258"/>
      <c r="AS103" s="258"/>
      <c r="AT103" s="260"/>
      <c r="AU103" s="259"/>
      <c r="AV103" s="258"/>
      <c r="AW103" s="258"/>
      <c r="AX103" s="609"/>
      <c r="AY103" s="610"/>
      <c r="AZ103" s="611"/>
      <c r="BA103" s="612"/>
      <c r="BB103" s="448"/>
      <c r="BC103" s="431"/>
      <c r="BD103" s="431"/>
      <c r="BE103" s="431"/>
      <c r="BF103" s="432"/>
    </row>
    <row r="104" spans="2:58" ht="20.25" customHeight="1" x14ac:dyDescent="0.45">
      <c r="B104" s="548"/>
      <c r="C104" s="384"/>
      <c r="D104" s="385"/>
      <c r="E104" s="386"/>
      <c r="F104" s="91"/>
      <c r="G104" s="408"/>
      <c r="H104" s="412"/>
      <c r="I104" s="413"/>
      <c r="J104" s="413"/>
      <c r="K104" s="414"/>
      <c r="L104" s="418"/>
      <c r="M104" s="419"/>
      <c r="N104" s="419"/>
      <c r="O104" s="420"/>
      <c r="P104" s="502" t="s">
        <v>15</v>
      </c>
      <c r="Q104" s="503"/>
      <c r="R104" s="504"/>
      <c r="S104" s="252" t="str">
        <f>IF(S103="","",VLOOKUP(S103,シフト記号表!$C$6:$K$35,9,FALSE))</f>
        <v/>
      </c>
      <c r="T104" s="253" t="str">
        <f>IF(T103="","",VLOOKUP(T103,シフト記号表!$C$6:$K$35,9,FALSE))</f>
        <v/>
      </c>
      <c r="U104" s="253" t="str">
        <f>IF(U103="","",VLOOKUP(U103,シフト記号表!$C$6:$K$35,9,FALSE))</f>
        <v/>
      </c>
      <c r="V104" s="253" t="str">
        <f>IF(V103="","",VLOOKUP(V103,シフト記号表!$C$6:$K$35,9,FALSE))</f>
        <v/>
      </c>
      <c r="W104" s="253" t="str">
        <f>IF(W103="","",VLOOKUP(W103,シフト記号表!$C$6:$K$35,9,FALSE))</f>
        <v/>
      </c>
      <c r="X104" s="253" t="str">
        <f>IF(X103="","",VLOOKUP(X103,シフト記号表!$C$6:$K$35,9,FALSE))</f>
        <v/>
      </c>
      <c r="Y104" s="254" t="str">
        <f>IF(Y103="","",VLOOKUP(Y103,シフト記号表!$C$6:$K$35,9,FALSE))</f>
        <v/>
      </c>
      <c r="Z104" s="252" t="str">
        <f>IF(Z103="","",VLOOKUP(Z103,シフト記号表!$C$6:$K$35,9,FALSE))</f>
        <v/>
      </c>
      <c r="AA104" s="253" t="str">
        <f>IF(AA103="","",VLOOKUP(AA103,シフト記号表!$C$6:$K$35,9,FALSE))</f>
        <v/>
      </c>
      <c r="AB104" s="253" t="str">
        <f>IF(AB103="","",VLOOKUP(AB103,シフト記号表!$C$6:$K$35,9,FALSE))</f>
        <v/>
      </c>
      <c r="AC104" s="253" t="str">
        <f>IF(AC103="","",VLOOKUP(AC103,シフト記号表!$C$6:$K$35,9,FALSE))</f>
        <v/>
      </c>
      <c r="AD104" s="253" t="str">
        <f>IF(AD103="","",VLOOKUP(AD103,シフト記号表!$C$6:$K$35,9,FALSE))</f>
        <v/>
      </c>
      <c r="AE104" s="253" t="str">
        <f>IF(AE103="","",VLOOKUP(AE103,シフト記号表!$C$6:$K$35,9,FALSE))</f>
        <v/>
      </c>
      <c r="AF104" s="254" t="str">
        <f>IF(AF103="","",VLOOKUP(AF103,シフト記号表!$C$6:$K$35,9,FALSE))</f>
        <v/>
      </c>
      <c r="AG104" s="252" t="str">
        <f>IF(AG103="","",VLOOKUP(AG103,シフト記号表!$C$6:$K$35,9,FALSE))</f>
        <v/>
      </c>
      <c r="AH104" s="253" t="str">
        <f>IF(AH103="","",VLOOKUP(AH103,シフト記号表!$C$6:$K$35,9,FALSE))</f>
        <v/>
      </c>
      <c r="AI104" s="253" t="str">
        <f>IF(AI103="","",VLOOKUP(AI103,シフト記号表!$C$6:$K$35,9,FALSE))</f>
        <v/>
      </c>
      <c r="AJ104" s="253" t="str">
        <f>IF(AJ103="","",VLOOKUP(AJ103,シフト記号表!$C$6:$K$35,9,FALSE))</f>
        <v/>
      </c>
      <c r="AK104" s="253" t="str">
        <f>IF(AK103="","",VLOOKUP(AK103,シフト記号表!$C$6:$K$35,9,FALSE))</f>
        <v/>
      </c>
      <c r="AL104" s="253" t="str">
        <f>IF(AL103="","",VLOOKUP(AL103,シフト記号表!$C$6:$K$35,9,FALSE))</f>
        <v/>
      </c>
      <c r="AM104" s="254" t="str">
        <f>IF(AM103="","",VLOOKUP(AM103,シフト記号表!$C$6:$K$35,9,FALSE))</f>
        <v/>
      </c>
      <c r="AN104" s="252" t="str">
        <f>IF(AN103="","",VLOOKUP(AN103,シフト記号表!$C$6:$K$35,9,FALSE))</f>
        <v/>
      </c>
      <c r="AO104" s="253" t="str">
        <f>IF(AO103="","",VLOOKUP(AO103,シフト記号表!$C$6:$K$35,9,FALSE))</f>
        <v/>
      </c>
      <c r="AP104" s="253" t="str">
        <f>IF(AP103="","",VLOOKUP(AP103,シフト記号表!$C$6:$K$35,9,FALSE))</f>
        <v/>
      </c>
      <c r="AQ104" s="253" t="str">
        <f>IF(AQ103="","",VLOOKUP(AQ103,シフト記号表!$C$6:$K$35,9,FALSE))</f>
        <v/>
      </c>
      <c r="AR104" s="253" t="str">
        <f>IF(AR103="","",VLOOKUP(AR103,シフト記号表!$C$6:$K$35,9,FALSE))</f>
        <v/>
      </c>
      <c r="AS104" s="253" t="str">
        <f>IF(AS103="","",VLOOKUP(AS103,シフト記号表!$C$6:$K$35,9,FALSE))</f>
        <v/>
      </c>
      <c r="AT104" s="254" t="str">
        <f>IF(AT103="","",VLOOKUP(AT103,シフト記号表!$C$6:$K$35,9,FALSE))</f>
        <v/>
      </c>
      <c r="AU104" s="252" t="str">
        <f>IF(AU103="","",VLOOKUP(AU103,シフト記号表!$C$6:$K$35,9,FALSE))</f>
        <v/>
      </c>
      <c r="AV104" s="253" t="str">
        <f>IF(AV103="","",VLOOKUP(AV103,シフト記号表!$C$6:$K$35,9,FALSE))</f>
        <v/>
      </c>
      <c r="AW104" s="253" t="str">
        <f>IF(AW103="","",VLOOKUP(AW103,シフト記号表!$C$6:$K$35,9,FALSE))</f>
        <v/>
      </c>
      <c r="AX104" s="505">
        <f>IF($BB$3="４週",SUM(S104:AT104),IF($BB$3="暦月",SUM(S104:AW104),""))</f>
        <v>0</v>
      </c>
      <c r="AY104" s="506"/>
      <c r="AZ104" s="507">
        <f>IF($BB$3="４週",AX104/4,IF($BB$3="暦月",勤務形態一覧表!AX104/(勤務形態一覧表!$BB$8/7),""))</f>
        <v>0</v>
      </c>
      <c r="BA104" s="508"/>
      <c r="BB104" s="449"/>
      <c r="BC104" s="419"/>
      <c r="BD104" s="419"/>
      <c r="BE104" s="419"/>
      <c r="BF104" s="420"/>
    </row>
    <row r="105" spans="2:58" ht="20.25" customHeight="1" x14ac:dyDescent="0.45">
      <c r="B105" s="548"/>
      <c r="C105" s="387"/>
      <c r="D105" s="388"/>
      <c r="E105" s="389"/>
      <c r="F105" s="116">
        <f>C103</f>
        <v>0</v>
      </c>
      <c r="G105" s="428"/>
      <c r="H105" s="412"/>
      <c r="I105" s="413"/>
      <c r="J105" s="413"/>
      <c r="K105" s="414"/>
      <c r="L105" s="433"/>
      <c r="M105" s="434"/>
      <c r="N105" s="434"/>
      <c r="O105" s="435"/>
      <c r="P105" s="509" t="s">
        <v>50</v>
      </c>
      <c r="Q105" s="510"/>
      <c r="R105" s="511"/>
      <c r="S105" s="255" t="str">
        <f>IF(S103="","",VLOOKUP(S103,シフト記号表!$C$6:$U$35,19,FALSE))</f>
        <v/>
      </c>
      <c r="T105" s="256" t="str">
        <f>IF(T103="","",VLOOKUP(T103,シフト記号表!$C$6:$U$35,19,FALSE))</f>
        <v/>
      </c>
      <c r="U105" s="256" t="str">
        <f>IF(U103="","",VLOOKUP(U103,シフト記号表!$C$6:$U$35,19,FALSE))</f>
        <v/>
      </c>
      <c r="V105" s="256" t="str">
        <f>IF(V103="","",VLOOKUP(V103,シフト記号表!$C$6:$U$35,19,FALSE))</f>
        <v/>
      </c>
      <c r="W105" s="256" t="str">
        <f>IF(W103="","",VLOOKUP(W103,シフト記号表!$C$6:$U$35,19,FALSE))</f>
        <v/>
      </c>
      <c r="X105" s="256" t="str">
        <f>IF(X103="","",VLOOKUP(X103,シフト記号表!$C$6:$U$35,19,FALSE))</f>
        <v/>
      </c>
      <c r="Y105" s="257" t="str">
        <f>IF(Y103="","",VLOOKUP(Y103,シフト記号表!$C$6:$U$35,19,FALSE))</f>
        <v/>
      </c>
      <c r="Z105" s="255" t="str">
        <f>IF(Z103="","",VLOOKUP(Z103,シフト記号表!$C$6:$U$35,19,FALSE))</f>
        <v/>
      </c>
      <c r="AA105" s="256" t="str">
        <f>IF(AA103="","",VLOOKUP(AA103,シフト記号表!$C$6:$U$35,19,FALSE))</f>
        <v/>
      </c>
      <c r="AB105" s="256" t="str">
        <f>IF(AB103="","",VLOOKUP(AB103,シフト記号表!$C$6:$U$35,19,FALSE))</f>
        <v/>
      </c>
      <c r="AC105" s="256" t="str">
        <f>IF(AC103="","",VLOOKUP(AC103,シフト記号表!$C$6:$U$35,19,FALSE))</f>
        <v/>
      </c>
      <c r="AD105" s="256" t="str">
        <f>IF(AD103="","",VLOOKUP(AD103,シフト記号表!$C$6:$U$35,19,FALSE))</f>
        <v/>
      </c>
      <c r="AE105" s="256" t="str">
        <f>IF(AE103="","",VLOOKUP(AE103,シフト記号表!$C$6:$U$35,19,FALSE))</f>
        <v/>
      </c>
      <c r="AF105" s="257" t="str">
        <f>IF(AF103="","",VLOOKUP(AF103,シフト記号表!$C$6:$U$35,19,FALSE))</f>
        <v/>
      </c>
      <c r="AG105" s="255" t="str">
        <f>IF(AG103="","",VLOOKUP(AG103,シフト記号表!$C$6:$U$35,19,FALSE))</f>
        <v/>
      </c>
      <c r="AH105" s="256" t="str">
        <f>IF(AH103="","",VLOOKUP(AH103,シフト記号表!$C$6:$U$35,19,FALSE))</f>
        <v/>
      </c>
      <c r="AI105" s="256" t="str">
        <f>IF(AI103="","",VLOOKUP(AI103,シフト記号表!$C$6:$U$35,19,FALSE))</f>
        <v/>
      </c>
      <c r="AJ105" s="256" t="str">
        <f>IF(AJ103="","",VLOOKUP(AJ103,シフト記号表!$C$6:$U$35,19,FALSE))</f>
        <v/>
      </c>
      <c r="AK105" s="256" t="str">
        <f>IF(AK103="","",VLOOKUP(AK103,シフト記号表!$C$6:$U$35,19,FALSE))</f>
        <v/>
      </c>
      <c r="AL105" s="256" t="str">
        <f>IF(AL103="","",VLOOKUP(AL103,シフト記号表!$C$6:$U$35,19,FALSE))</f>
        <v/>
      </c>
      <c r="AM105" s="257" t="str">
        <f>IF(AM103="","",VLOOKUP(AM103,シフト記号表!$C$6:$U$35,19,FALSE))</f>
        <v/>
      </c>
      <c r="AN105" s="255" t="str">
        <f>IF(AN103="","",VLOOKUP(AN103,シフト記号表!$C$6:$U$35,19,FALSE))</f>
        <v/>
      </c>
      <c r="AO105" s="256" t="str">
        <f>IF(AO103="","",VLOOKUP(AO103,シフト記号表!$C$6:$U$35,19,FALSE))</f>
        <v/>
      </c>
      <c r="AP105" s="256" t="str">
        <f>IF(AP103="","",VLOOKUP(AP103,シフト記号表!$C$6:$U$35,19,FALSE))</f>
        <v/>
      </c>
      <c r="AQ105" s="256" t="str">
        <f>IF(AQ103="","",VLOOKUP(AQ103,シフト記号表!$C$6:$U$35,19,FALSE))</f>
        <v/>
      </c>
      <c r="AR105" s="256" t="str">
        <f>IF(AR103="","",VLOOKUP(AR103,シフト記号表!$C$6:$U$35,19,FALSE))</f>
        <v/>
      </c>
      <c r="AS105" s="256" t="str">
        <f>IF(AS103="","",VLOOKUP(AS103,シフト記号表!$C$6:$U$35,19,FALSE))</f>
        <v/>
      </c>
      <c r="AT105" s="257" t="str">
        <f>IF(AT103="","",VLOOKUP(AT103,シフト記号表!$C$6:$U$35,19,FALSE))</f>
        <v/>
      </c>
      <c r="AU105" s="255" t="str">
        <f>IF(AU103="","",VLOOKUP(AU103,シフト記号表!$C$6:$U$35,19,FALSE))</f>
        <v/>
      </c>
      <c r="AV105" s="256" t="str">
        <f>IF(AV103="","",VLOOKUP(AV103,シフト記号表!$C$6:$U$35,19,FALSE))</f>
        <v/>
      </c>
      <c r="AW105" s="256" t="str">
        <f>IF(AW103="","",VLOOKUP(AW103,シフト記号表!$C$6:$U$35,19,FALSE))</f>
        <v/>
      </c>
      <c r="AX105" s="512">
        <f>IF($BB$3="４週",SUM(S105:AT105),IF($BB$3="暦月",SUM(S105:AW105),""))</f>
        <v>0</v>
      </c>
      <c r="AY105" s="513"/>
      <c r="AZ105" s="514">
        <f>IF($BB$3="４週",AX105/4,IF($BB$3="暦月",勤務形態一覧表!AX105/(勤務形態一覧表!$BB$8/7),""))</f>
        <v>0</v>
      </c>
      <c r="BA105" s="515"/>
      <c r="BB105" s="450"/>
      <c r="BC105" s="434"/>
      <c r="BD105" s="434"/>
      <c r="BE105" s="434"/>
      <c r="BF105" s="435"/>
    </row>
    <row r="106" spans="2:58" ht="20.25" customHeight="1" x14ac:dyDescent="0.45">
      <c r="B106" s="548">
        <f>B103+1</f>
        <v>29</v>
      </c>
      <c r="C106" s="381"/>
      <c r="D106" s="382"/>
      <c r="E106" s="383"/>
      <c r="F106" s="113"/>
      <c r="G106" s="427"/>
      <c r="H106" s="429"/>
      <c r="I106" s="413"/>
      <c r="J106" s="413"/>
      <c r="K106" s="414"/>
      <c r="L106" s="430"/>
      <c r="M106" s="431"/>
      <c r="N106" s="431"/>
      <c r="O106" s="432"/>
      <c r="P106" s="499" t="s">
        <v>49</v>
      </c>
      <c r="Q106" s="500"/>
      <c r="R106" s="501"/>
      <c r="S106" s="259"/>
      <c r="T106" s="258"/>
      <c r="U106" s="258"/>
      <c r="V106" s="258"/>
      <c r="W106" s="258"/>
      <c r="X106" s="258"/>
      <c r="Y106" s="260"/>
      <c r="Z106" s="259"/>
      <c r="AA106" s="258"/>
      <c r="AB106" s="258"/>
      <c r="AC106" s="258"/>
      <c r="AD106" s="258"/>
      <c r="AE106" s="258"/>
      <c r="AF106" s="260"/>
      <c r="AG106" s="259"/>
      <c r="AH106" s="258"/>
      <c r="AI106" s="258"/>
      <c r="AJ106" s="258"/>
      <c r="AK106" s="258"/>
      <c r="AL106" s="258"/>
      <c r="AM106" s="260"/>
      <c r="AN106" s="259"/>
      <c r="AO106" s="258"/>
      <c r="AP106" s="258"/>
      <c r="AQ106" s="258"/>
      <c r="AR106" s="258"/>
      <c r="AS106" s="258"/>
      <c r="AT106" s="260"/>
      <c r="AU106" s="259"/>
      <c r="AV106" s="258"/>
      <c r="AW106" s="258"/>
      <c r="AX106" s="609"/>
      <c r="AY106" s="610"/>
      <c r="AZ106" s="611"/>
      <c r="BA106" s="612"/>
      <c r="BB106" s="448"/>
      <c r="BC106" s="431"/>
      <c r="BD106" s="431"/>
      <c r="BE106" s="431"/>
      <c r="BF106" s="432"/>
    </row>
    <row r="107" spans="2:58" ht="20.25" customHeight="1" x14ac:dyDescent="0.45">
      <c r="B107" s="548"/>
      <c r="C107" s="384"/>
      <c r="D107" s="385"/>
      <c r="E107" s="386"/>
      <c r="F107" s="91"/>
      <c r="G107" s="408"/>
      <c r="H107" s="412"/>
      <c r="I107" s="413"/>
      <c r="J107" s="413"/>
      <c r="K107" s="414"/>
      <c r="L107" s="418"/>
      <c r="M107" s="419"/>
      <c r="N107" s="419"/>
      <c r="O107" s="420"/>
      <c r="P107" s="502" t="s">
        <v>15</v>
      </c>
      <c r="Q107" s="503"/>
      <c r="R107" s="504"/>
      <c r="S107" s="252" t="str">
        <f>IF(S106="","",VLOOKUP(S106,シフト記号表!$C$6:$K$35,9,FALSE))</f>
        <v/>
      </c>
      <c r="T107" s="253" t="str">
        <f>IF(T106="","",VLOOKUP(T106,シフト記号表!$C$6:$K$35,9,FALSE))</f>
        <v/>
      </c>
      <c r="U107" s="253" t="str">
        <f>IF(U106="","",VLOOKUP(U106,シフト記号表!$C$6:$K$35,9,FALSE))</f>
        <v/>
      </c>
      <c r="V107" s="253" t="str">
        <f>IF(V106="","",VLOOKUP(V106,シフト記号表!$C$6:$K$35,9,FALSE))</f>
        <v/>
      </c>
      <c r="W107" s="253" t="str">
        <f>IF(W106="","",VLOOKUP(W106,シフト記号表!$C$6:$K$35,9,FALSE))</f>
        <v/>
      </c>
      <c r="X107" s="253" t="str">
        <f>IF(X106="","",VLOOKUP(X106,シフト記号表!$C$6:$K$35,9,FALSE))</f>
        <v/>
      </c>
      <c r="Y107" s="254" t="str">
        <f>IF(Y106="","",VLOOKUP(Y106,シフト記号表!$C$6:$K$35,9,FALSE))</f>
        <v/>
      </c>
      <c r="Z107" s="252" t="str">
        <f>IF(Z106="","",VLOOKUP(Z106,シフト記号表!$C$6:$K$35,9,FALSE))</f>
        <v/>
      </c>
      <c r="AA107" s="253" t="str">
        <f>IF(AA106="","",VLOOKUP(AA106,シフト記号表!$C$6:$K$35,9,FALSE))</f>
        <v/>
      </c>
      <c r="AB107" s="253" t="str">
        <f>IF(AB106="","",VLOOKUP(AB106,シフト記号表!$C$6:$K$35,9,FALSE))</f>
        <v/>
      </c>
      <c r="AC107" s="253" t="str">
        <f>IF(AC106="","",VLOOKUP(AC106,シフト記号表!$C$6:$K$35,9,FALSE))</f>
        <v/>
      </c>
      <c r="AD107" s="253" t="str">
        <f>IF(AD106="","",VLOOKUP(AD106,シフト記号表!$C$6:$K$35,9,FALSE))</f>
        <v/>
      </c>
      <c r="AE107" s="253" t="str">
        <f>IF(AE106="","",VLOOKUP(AE106,シフト記号表!$C$6:$K$35,9,FALSE))</f>
        <v/>
      </c>
      <c r="AF107" s="254" t="str">
        <f>IF(AF106="","",VLOOKUP(AF106,シフト記号表!$C$6:$K$35,9,FALSE))</f>
        <v/>
      </c>
      <c r="AG107" s="252" t="str">
        <f>IF(AG106="","",VLOOKUP(AG106,シフト記号表!$C$6:$K$35,9,FALSE))</f>
        <v/>
      </c>
      <c r="AH107" s="253" t="str">
        <f>IF(AH106="","",VLOOKUP(AH106,シフト記号表!$C$6:$K$35,9,FALSE))</f>
        <v/>
      </c>
      <c r="AI107" s="253" t="str">
        <f>IF(AI106="","",VLOOKUP(AI106,シフト記号表!$C$6:$K$35,9,FALSE))</f>
        <v/>
      </c>
      <c r="AJ107" s="253" t="str">
        <f>IF(AJ106="","",VLOOKUP(AJ106,シフト記号表!$C$6:$K$35,9,FALSE))</f>
        <v/>
      </c>
      <c r="AK107" s="253" t="str">
        <f>IF(AK106="","",VLOOKUP(AK106,シフト記号表!$C$6:$K$35,9,FALSE))</f>
        <v/>
      </c>
      <c r="AL107" s="253" t="str">
        <f>IF(AL106="","",VLOOKUP(AL106,シフト記号表!$C$6:$K$35,9,FALSE))</f>
        <v/>
      </c>
      <c r="AM107" s="254" t="str">
        <f>IF(AM106="","",VLOOKUP(AM106,シフト記号表!$C$6:$K$35,9,FALSE))</f>
        <v/>
      </c>
      <c r="AN107" s="252" t="str">
        <f>IF(AN106="","",VLOOKUP(AN106,シフト記号表!$C$6:$K$35,9,FALSE))</f>
        <v/>
      </c>
      <c r="AO107" s="253" t="str">
        <f>IF(AO106="","",VLOOKUP(AO106,シフト記号表!$C$6:$K$35,9,FALSE))</f>
        <v/>
      </c>
      <c r="AP107" s="253" t="str">
        <f>IF(AP106="","",VLOOKUP(AP106,シフト記号表!$C$6:$K$35,9,FALSE))</f>
        <v/>
      </c>
      <c r="AQ107" s="253" t="str">
        <f>IF(AQ106="","",VLOOKUP(AQ106,シフト記号表!$C$6:$K$35,9,FALSE))</f>
        <v/>
      </c>
      <c r="AR107" s="253" t="str">
        <f>IF(AR106="","",VLOOKUP(AR106,シフト記号表!$C$6:$K$35,9,FALSE))</f>
        <v/>
      </c>
      <c r="AS107" s="253" t="str">
        <f>IF(AS106="","",VLOOKUP(AS106,シフト記号表!$C$6:$K$35,9,FALSE))</f>
        <v/>
      </c>
      <c r="AT107" s="254" t="str">
        <f>IF(AT106="","",VLOOKUP(AT106,シフト記号表!$C$6:$K$35,9,FALSE))</f>
        <v/>
      </c>
      <c r="AU107" s="252" t="str">
        <f>IF(AU106="","",VLOOKUP(AU106,シフト記号表!$C$6:$K$35,9,FALSE))</f>
        <v/>
      </c>
      <c r="AV107" s="253" t="str">
        <f>IF(AV106="","",VLOOKUP(AV106,シフト記号表!$C$6:$K$35,9,FALSE))</f>
        <v/>
      </c>
      <c r="AW107" s="253" t="str">
        <f>IF(AW106="","",VLOOKUP(AW106,シフト記号表!$C$6:$K$35,9,FALSE))</f>
        <v/>
      </c>
      <c r="AX107" s="505">
        <f>IF($BB$3="４週",SUM(S107:AT107),IF($BB$3="暦月",SUM(S107:AW107),""))</f>
        <v>0</v>
      </c>
      <c r="AY107" s="506"/>
      <c r="AZ107" s="507">
        <f>IF($BB$3="４週",AX107/4,IF($BB$3="暦月",勤務形態一覧表!AX107/(勤務形態一覧表!$BB$8/7),""))</f>
        <v>0</v>
      </c>
      <c r="BA107" s="508"/>
      <c r="BB107" s="449"/>
      <c r="BC107" s="419"/>
      <c r="BD107" s="419"/>
      <c r="BE107" s="419"/>
      <c r="BF107" s="420"/>
    </row>
    <row r="108" spans="2:58" ht="20.25" customHeight="1" x14ac:dyDescent="0.45">
      <c r="B108" s="548"/>
      <c r="C108" s="387"/>
      <c r="D108" s="388"/>
      <c r="E108" s="389"/>
      <c r="F108" s="116">
        <f>C106</f>
        <v>0</v>
      </c>
      <c r="G108" s="428"/>
      <c r="H108" s="412"/>
      <c r="I108" s="413"/>
      <c r="J108" s="413"/>
      <c r="K108" s="414"/>
      <c r="L108" s="433"/>
      <c r="M108" s="434"/>
      <c r="N108" s="434"/>
      <c r="O108" s="435"/>
      <c r="P108" s="509" t="s">
        <v>50</v>
      </c>
      <c r="Q108" s="510"/>
      <c r="R108" s="511"/>
      <c r="S108" s="255" t="str">
        <f>IF(S106="","",VLOOKUP(S106,シフト記号表!$C$6:$U$35,19,FALSE))</f>
        <v/>
      </c>
      <c r="T108" s="256" t="str">
        <f>IF(T106="","",VLOOKUP(T106,シフト記号表!$C$6:$U$35,19,FALSE))</f>
        <v/>
      </c>
      <c r="U108" s="256" t="str">
        <f>IF(U106="","",VLOOKUP(U106,シフト記号表!$C$6:$U$35,19,FALSE))</f>
        <v/>
      </c>
      <c r="V108" s="256" t="str">
        <f>IF(V106="","",VLOOKUP(V106,シフト記号表!$C$6:$U$35,19,FALSE))</f>
        <v/>
      </c>
      <c r="W108" s="256" t="str">
        <f>IF(W106="","",VLOOKUP(W106,シフト記号表!$C$6:$U$35,19,FALSE))</f>
        <v/>
      </c>
      <c r="X108" s="256" t="str">
        <f>IF(X106="","",VLOOKUP(X106,シフト記号表!$C$6:$U$35,19,FALSE))</f>
        <v/>
      </c>
      <c r="Y108" s="257" t="str">
        <f>IF(Y106="","",VLOOKUP(Y106,シフト記号表!$C$6:$U$35,19,FALSE))</f>
        <v/>
      </c>
      <c r="Z108" s="255" t="str">
        <f>IF(Z106="","",VLOOKUP(Z106,シフト記号表!$C$6:$U$35,19,FALSE))</f>
        <v/>
      </c>
      <c r="AA108" s="256" t="str">
        <f>IF(AA106="","",VLOOKUP(AA106,シフト記号表!$C$6:$U$35,19,FALSE))</f>
        <v/>
      </c>
      <c r="AB108" s="256" t="str">
        <f>IF(AB106="","",VLOOKUP(AB106,シフト記号表!$C$6:$U$35,19,FALSE))</f>
        <v/>
      </c>
      <c r="AC108" s="256" t="str">
        <f>IF(AC106="","",VLOOKUP(AC106,シフト記号表!$C$6:$U$35,19,FALSE))</f>
        <v/>
      </c>
      <c r="AD108" s="256" t="str">
        <f>IF(AD106="","",VLOOKUP(AD106,シフト記号表!$C$6:$U$35,19,FALSE))</f>
        <v/>
      </c>
      <c r="AE108" s="256" t="str">
        <f>IF(AE106="","",VLOOKUP(AE106,シフト記号表!$C$6:$U$35,19,FALSE))</f>
        <v/>
      </c>
      <c r="AF108" s="257" t="str">
        <f>IF(AF106="","",VLOOKUP(AF106,シフト記号表!$C$6:$U$35,19,FALSE))</f>
        <v/>
      </c>
      <c r="AG108" s="255" t="str">
        <f>IF(AG106="","",VLOOKUP(AG106,シフト記号表!$C$6:$U$35,19,FALSE))</f>
        <v/>
      </c>
      <c r="AH108" s="256" t="str">
        <f>IF(AH106="","",VLOOKUP(AH106,シフト記号表!$C$6:$U$35,19,FALSE))</f>
        <v/>
      </c>
      <c r="AI108" s="256" t="str">
        <f>IF(AI106="","",VLOOKUP(AI106,シフト記号表!$C$6:$U$35,19,FALSE))</f>
        <v/>
      </c>
      <c r="AJ108" s="256" t="str">
        <f>IF(AJ106="","",VLOOKUP(AJ106,シフト記号表!$C$6:$U$35,19,FALSE))</f>
        <v/>
      </c>
      <c r="AK108" s="256" t="str">
        <f>IF(AK106="","",VLOOKUP(AK106,シフト記号表!$C$6:$U$35,19,FALSE))</f>
        <v/>
      </c>
      <c r="AL108" s="256" t="str">
        <f>IF(AL106="","",VLOOKUP(AL106,シフト記号表!$C$6:$U$35,19,FALSE))</f>
        <v/>
      </c>
      <c r="AM108" s="257" t="str">
        <f>IF(AM106="","",VLOOKUP(AM106,シフト記号表!$C$6:$U$35,19,FALSE))</f>
        <v/>
      </c>
      <c r="AN108" s="255" t="str">
        <f>IF(AN106="","",VLOOKUP(AN106,シフト記号表!$C$6:$U$35,19,FALSE))</f>
        <v/>
      </c>
      <c r="AO108" s="256" t="str">
        <f>IF(AO106="","",VLOOKUP(AO106,シフト記号表!$C$6:$U$35,19,FALSE))</f>
        <v/>
      </c>
      <c r="AP108" s="256" t="str">
        <f>IF(AP106="","",VLOOKUP(AP106,シフト記号表!$C$6:$U$35,19,FALSE))</f>
        <v/>
      </c>
      <c r="AQ108" s="256" t="str">
        <f>IF(AQ106="","",VLOOKUP(AQ106,シフト記号表!$C$6:$U$35,19,FALSE))</f>
        <v/>
      </c>
      <c r="AR108" s="256" t="str">
        <f>IF(AR106="","",VLOOKUP(AR106,シフト記号表!$C$6:$U$35,19,FALSE))</f>
        <v/>
      </c>
      <c r="AS108" s="256" t="str">
        <f>IF(AS106="","",VLOOKUP(AS106,シフト記号表!$C$6:$U$35,19,FALSE))</f>
        <v/>
      </c>
      <c r="AT108" s="257" t="str">
        <f>IF(AT106="","",VLOOKUP(AT106,シフト記号表!$C$6:$U$35,19,FALSE))</f>
        <v/>
      </c>
      <c r="AU108" s="255" t="str">
        <f>IF(AU106="","",VLOOKUP(AU106,シフト記号表!$C$6:$U$35,19,FALSE))</f>
        <v/>
      </c>
      <c r="AV108" s="256" t="str">
        <f>IF(AV106="","",VLOOKUP(AV106,シフト記号表!$C$6:$U$35,19,FALSE))</f>
        <v/>
      </c>
      <c r="AW108" s="256" t="str">
        <f>IF(AW106="","",VLOOKUP(AW106,シフト記号表!$C$6:$U$35,19,FALSE))</f>
        <v/>
      </c>
      <c r="AX108" s="512">
        <f>IF($BB$3="４週",SUM(S108:AT108),IF($BB$3="暦月",SUM(S108:AW108),""))</f>
        <v>0</v>
      </c>
      <c r="AY108" s="513"/>
      <c r="AZ108" s="514">
        <f>IF($BB$3="４週",AX108/4,IF($BB$3="暦月",勤務形態一覧表!AX108/(勤務形態一覧表!$BB$8/7),""))</f>
        <v>0</v>
      </c>
      <c r="BA108" s="515"/>
      <c r="BB108" s="450"/>
      <c r="BC108" s="434"/>
      <c r="BD108" s="434"/>
      <c r="BE108" s="434"/>
      <c r="BF108" s="435"/>
    </row>
    <row r="109" spans="2:58" ht="20.25" customHeight="1" x14ac:dyDescent="0.45">
      <c r="B109" s="548">
        <f>B106+1</f>
        <v>30</v>
      </c>
      <c r="C109" s="381"/>
      <c r="D109" s="382"/>
      <c r="E109" s="383"/>
      <c r="F109" s="113"/>
      <c r="G109" s="427"/>
      <c r="H109" s="429"/>
      <c r="I109" s="413"/>
      <c r="J109" s="413"/>
      <c r="K109" s="414"/>
      <c r="L109" s="430"/>
      <c r="M109" s="431"/>
      <c r="N109" s="431"/>
      <c r="O109" s="432"/>
      <c r="P109" s="499" t="s">
        <v>49</v>
      </c>
      <c r="Q109" s="500"/>
      <c r="R109" s="501"/>
      <c r="S109" s="259"/>
      <c r="T109" s="258"/>
      <c r="U109" s="258"/>
      <c r="V109" s="258"/>
      <c r="W109" s="258"/>
      <c r="X109" s="258"/>
      <c r="Y109" s="260"/>
      <c r="Z109" s="259"/>
      <c r="AA109" s="258"/>
      <c r="AB109" s="258"/>
      <c r="AC109" s="258"/>
      <c r="AD109" s="258"/>
      <c r="AE109" s="258"/>
      <c r="AF109" s="260"/>
      <c r="AG109" s="259"/>
      <c r="AH109" s="258"/>
      <c r="AI109" s="258"/>
      <c r="AJ109" s="258"/>
      <c r="AK109" s="258"/>
      <c r="AL109" s="258"/>
      <c r="AM109" s="260"/>
      <c r="AN109" s="259"/>
      <c r="AO109" s="258"/>
      <c r="AP109" s="258"/>
      <c r="AQ109" s="258"/>
      <c r="AR109" s="258"/>
      <c r="AS109" s="258"/>
      <c r="AT109" s="260"/>
      <c r="AU109" s="259"/>
      <c r="AV109" s="258"/>
      <c r="AW109" s="258"/>
      <c r="AX109" s="609"/>
      <c r="AY109" s="610"/>
      <c r="AZ109" s="611"/>
      <c r="BA109" s="612"/>
      <c r="BB109" s="448"/>
      <c r="BC109" s="431"/>
      <c r="BD109" s="431"/>
      <c r="BE109" s="431"/>
      <c r="BF109" s="432"/>
    </row>
    <row r="110" spans="2:58" ht="20.25" customHeight="1" x14ac:dyDescent="0.45">
      <c r="B110" s="548"/>
      <c r="C110" s="384"/>
      <c r="D110" s="385"/>
      <c r="E110" s="386"/>
      <c r="F110" s="91"/>
      <c r="G110" s="408"/>
      <c r="H110" s="412"/>
      <c r="I110" s="413"/>
      <c r="J110" s="413"/>
      <c r="K110" s="414"/>
      <c r="L110" s="418"/>
      <c r="M110" s="419"/>
      <c r="N110" s="419"/>
      <c r="O110" s="420"/>
      <c r="P110" s="502" t="s">
        <v>15</v>
      </c>
      <c r="Q110" s="503"/>
      <c r="R110" s="504"/>
      <c r="S110" s="252" t="str">
        <f>IF(S109="","",VLOOKUP(S109,シフト記号表!$C$6:$K$35,9,FALSE))</f>
        <v/>
      </c>
      <c r="T110" s="253" t="str">
        <f>IF(T109="","",VLOOKUP(T109,シフト記号表!$C$6:$K$35,9,FALSE))</f>
        <v/>
      </c>
      <c r="U110" s="253" t="str">
        <f>IF(U109="","",VLOOKUP(U109,シフト記号表!$C$6:$K$35,9,FALSE))</f>
        <v/>
      </c>
      <c r="V110" s="253" t="str">
        <f>IF(V109="","",VLOOKUP(V109,シフト記号表!$C$6:$K$35,9,FALSE))</f>
        <v/>
      </c>
      <c r="W110" s="253" t="str">
        <f>IF(W109="","",VLOOKUP(W109,シフト記号表!$C$6:$K$35,9,FALSE))</f>
        <v/>
      </c>
      <c r="X110" s="253" t="str">
        <f>IF(X109="","",VLOOKUP(X109,シフト記号表!$C$6:$K$35,9,FALSE))</f>
        <v/>
      </c>
      <c r="Y110" s="254" t="str">
        <f>IF(Y109="","",VLOOKUP(Y109,シフト記号表!$C$6:$K$35,9,FALSE))</f>
        <v/>
      </c>
      <c r="Z110" s="252" t="str">
        <f>IF(Z109="","",VLOOKUP(Z109,シフト記号表!$C$6:$K$35,9,FALSE))</f>
        <v/>
      </c>
      <c r="AA110" s="253" t="str">
        <f>IF(AA109="","",VLOOKUP(AA109,シフト記号表!$C$6:$K$35,9,FALSE))</f>
        <v/>
      </c>
      <c r="AB110" s="253" t="str">
        <f>IF(AB109="","",VLOOKUP(AB109,シフト記号表!$C$6:$K$35,9,FALSE))</f>
        <v/>
      </c>
      <c r="AC110" s="253" t="str">
        <f>IF(AC109="","",VLOOKUP(AC109,シフト記号表!$C$6:$K$35,9,FALSE))</f>
        <v/>
      </c>
      <c r="AD110" s="253" t="str">
        <f>IF(AD109="","",VLOOKUP(AD109,シフト記号表!$C$6:$K$35,9,FALSE))</f>
        <v/>
      </c>
      <c r="AE110" s="253" t="str">
        <f>IF(AE109="","",VLOOKUP(AE109,シフト記号表!$C$6:$K$35,9,FALSE))</f>
        <v/>
      </c>
      <c r="AF110" s="254" t="str">
        <f>IF(AF109="","",VLOOKUP(AF109,シフト記号表!$C$6:$K$35,9,FALSE))</f>
        <v/>
      </c>
      <c r="AG110" s="252" t="str">
        <f>IF(AG109="","",VLOOKUP(AG109,シフト記号表!$C$6:$K$35,9,FALSE))</f>
        <v/>
      </c>
      <c r="AH110" s="253" t="str">
        <f>IF(AH109="","",VLOOKUP(AH109,シフト記号表!$C$6:$K$35,9,FALSE))</f>
        <v/>
      </c>
      <c r="AI110" s="253" t="str">
        <f>IF(AI109="","",VLOOKUP(AI109,シフト記号表!$C$6:$K$35,9,FALSE))</f>
        <v/>
      </c>
      <c r="AJ110" s="253" t="str">
        <f>IF(AJ109="","",VLOOKUP(AJ109,シフト記号表!$C$6:$K$35,9,FALSE))</f>
        <v/>
      </c>
      <c r="AK110" s="253" t="str">
        <f>IF(AK109="","",VLOOKUP(AK109,シフト記号表!$C$6:$K$35,9,FALSE))</f>
        <v/>
      </c>
      <c r="AL110" s="253" t="str">
        <f>IF(AL109="","",VLOOKUP(AL109,シフト記号表!$C$6:$K$35,9,FALSE))</f>
        <v/>
      </c>
      <c r="AM110" s="254" t="str">
        <f>IF(AM109="","",VLOOKUP(AM109,シフト記号表!$C$6:$K$35,9,FALSE))</f>
        <v/>
      </c>
      <c r="AN110" s="252" t="str">
        <f>IF(AN109="","",VLOOKUP(AN109,シフト記号表!$C$6:$K$35,9,FALSE))</f>
        <v/>
      </c>
      <c r="AO110" s="253" t="str">
        <f>IF(AO109="","",VLOOKUP(AO109,シフト記号表!$C$6:$K$35,9,FALSE))</f>
        <v/>
      </c>
      <c r="AP110" s="253" t="str">
        <f>IF(AP109="","",VLOOKUP(AP109,シフト記号表!$C$6:$K$35,9,FALSE))</f>
        <v/>
      </c>
      <c r="AQ110" s="253" t="str">
        <f>IF(AQ109="","",VLOOKUP(AQ109,シフト記号表!$C$6:$K$35,9,FALSE))</f>
        <v/>
      </c>
      <c r="AR110" s="253" t="str">
        <f>IF(AR109="","",VLOOKUP(AR109,シフト記号表!$C$6:$K$35,9,FALSE))</f>
        <v/>
      </c>
      <c r="AS110" s="253" t="str">
        <f>IF(AS109="","",VLOOKUP(AS109,シフト記号表!$C$6:$K$35,9,FALSE))</f>
        <v/>
      </c>
      <c r="AT110" s="254" t="str">
        <f>IF(AT109="","",VLOOKUP(AT109,シフト記号表!$C$6:$K$35,9,FALSE))</f>
        <v/>
      </c>
      <c r="AU110" s="252" t="str">
        <f>IF(AU109="","",VLOOKUP(AU109,シフト記号表!$C$6:$K$35,9,FALSE))</f>
        <v/>
      </c>
      <c r="AV110" s="253" t="str">
        <f>IF(AV109="","",VLOOKUP(AV109,シフト記号表!$C$6:$K$35,9,FALSE))</f>
        <v/>
      </c>
      <c r="AW110" s="253" t="str">
        <f>IF(AW109="","",VLOOKUP(AW109,シフト記号表!$C$6:$K$35,9,FALSE))</f>
        <v/>
      </c>
      <c r="AX110" s="505">
        <f>IF($BB$3="４週",SUM(S110:AT110),IF($BB$3="暦月",SUM(S110:AW110),""))</f>
        <v>0</v>
      </c>
      <c r="AY110" s="506"/>
      <c r="AZ110" s="507">
        <f>IF($BB$3="４週",AX110/4,IF($BB$3="暦月",勤務形態一覧表!AX110/(勤務形態一覧表!$BB$8/7),""))</f>
        <v>0</v>
      </c>
      <c r="BA110" s="508"/>
      <c r="BB110" s="449"/>
      <c r="BC110" s="419"/>
      <c r="BD110" s="419"/>
      <c r="BE110" s="419"/>
      <c r="BF110" s="420"/>
    </row>
    <row r="111" spans="2:58" ht="20.25" customHeight="1" x14ac:dyDescent="0.45">
      <c r="B111" s="548"/>
      <c r="C111" s="387"/>
      <c r="D111" s="388"/>
      <c r="E111" s="389"/>
      <c r="F111" s="116">
        <f>C109</f>
        <v>0</v>
      </c>
      <c r="G111" s="428"/>
      <c r="H111" s="412"/>
      <c r="I111" s="413"/>
      <c r="J111" s="413"/>
      <c r="K111" s="414"/>
      <c r="L111" s="433"/>
      <c r="M111" s="434"/>
      <c r="N111" s="434"/>
      <c r="O111" s="435"/>
      <c r="P111" s="509" t="s">
        <v>50</v>
      </c>
      <c r="Q111" s="510"/>
      <c r="R111" s="511"/>
      <c r="S111" s="255" t="str">
        <f>IF(S109="","",VLOOKUP(S109,シフト記号表!$C$6:$U$35,19,FALSE))</f>
        <v/>
      </c>
      <c r="T111" s="256" t="str">
        <f>IF(T109="","",VLOOKUP(T109,シフト記号表!$C$6:$U$35,19,FALSE))</f>
        <v/>
      </c>
      <c r="U111" s="256" t="str">
        <f>IF(U109="","",VLOOKUP(U109,シフト記号表!$C$6:$U$35,19,FALSE))</f>
        <v/>
      </c>
      <c r="V111" s="256" t="str">
        <f>IF(V109="","",VLOOKUP(V109,シフト記号表!$C$6:$U$35,19,FALSE))</f>
        <v/>
      </c>
      <c r="W111" s="256" t="str">
        <f>IF(W109="","",VLOOKUP(W109,シフト記号表!$C$6:$U$35,19,FALSE))</f>
        <v/>
      </c>
      <c r="X111" s="256" t="str">
        <f>IF(X109="","",VLOOKUP(X109,シフト記号表!$C$6:$U$35,19,FALSE))</f>
        <v/>
      </c>
      <c r="Y111" s="257" t="str">
        <f>IF(Y109="","",VLOOKUP(Y109,シフト記号表!$C$6:$U$35,19,FALSE))</f>
        <v/>
      </c>
      <c r="Z111" s="255" t="str">
        <f>IF(Z109="","",VLOOKUP(Z109,シフト記号表!$C$6:$U$35,19,FALSE))</f>
        <v/>
      </c>
      <c r="AA111" s="256" t="str">
        <f>IF(AA109="","",VLOOKUP(AA109,シフト記号表!$C$6:$U$35,19,FALSE))</f>
        <v/>
      </c>
      <c r="AB111" s="256" t="str">
        <f>IF(AB109="","",VLOOKUP(AB109,シフト記号表!$C$6:$U$35,19,FALSE))</f>
        <v/>
      </c>
      <c r="AC111" s="256" t="str">
        <f>IF(AC109="","",VLOOKUP(AC109,シフト記号表!$C$6:$U$35,19,FALSE))</f>
        <v/>
      </c>
      <c r="AD111" s="256" t="str">
        <f>IF(AD109="","",VLOOKUP(AD109,シフト記号表!$C$6:$U$35,19,FALSE))</f>
        <v/>
      </c>
      <c r="AE111" s="256" t="str">
        <f>IF(AE109="","",VLOOKUP(AE109,シフト記号表!$C$6:$U$35,19,FALSE))</f>
        <v/>
      </c>
      <c r="AF111" s="257" t="str">
        <f>IF(AF109="","",VLOOKUP(AF109,シフト記号表!$C$6:$U$35,19,FALSE))</f>
        <v/>
      </c>
      <c r="AG111" s="255" t="str">
        <f>IF(AG109="","",VLOOKUP(AG109,シフト記号表!$C$6:$U$35,19,FALSE))</f>
        <v/>
      </c>
      <c r="AH111" s="256" t="str">
        <f>IF(AH109="","",VLOOKUP(AH109,シフト記号表!$C$6:$U$35,19,FALSE))</f>
        <v/>
      </c>
      <c r="AI111" s="256" t="str">
        <f>IF(AI109="","",VLOOKUP(AI109,シフト記号表!$C$6:$U$35,19,FALSE))</f>
        <v/>
      </c>
      <c r="AJ111" s="256" t="str">
        <f>IF(AJ109="","",VLOOKUP(AJ109,シフト記号表!$C$6:$U$35,19,FALSE))</f>
        <v/>
      </c>
      <c r="AK111" s="256" t="str">
        <f>IF(AK109="","",VLOOKUP(AK109,シフト記号表!$C$6:$U$35,19,FALSE))</f>
        <v/>
      </c>
      <c r="AL111" s="256" t="str">
        <f>IF(AL109="","",VLOOKUP(AL109,シフト記号表!$C$6:$U$35,19,FALSE))</f>
        <v/>
      </c>
      <c r="AM111" s="257" t="str">
        <f>IF(AM109="","",VLOOKUP(AM109,シフト記号表!$C$6:$U$35,19,FALSE))</f>
        <v/>
      </c>
      <c r="AN111" s="255" t="str">
        <f>IF(AN109="","",VLOOKUP(AN109,シフト記号表!$C$6:$U$35,19,FALSE))</f>
        <v/>
      </c>
      <c r="AO111" s="256" t="str">
        <f>IF(AO109="","",VLOOKUP(AO109,シフト記号表!$C$6:$U$35,19,FALSE))</f>
        <v/>
      </c>
      <c r="AP111" s="256" t="str">
        <f>IF(AP109="","",VLOOKUP(AP109,シフト記号表!$C$6:$U$35,19,FALSE))</f>
        <v/>
      </c>
      <c r="AQ111" s="256" t="str">
        <f>IF(AQ109="","",VLOOKUP(AQ109,シフト記号表!$C$6:$U$35,19,FALSE))</f>
        <v/>
      </c>
      <c r="AR111" s="256" t="str">
        <f>IF(AR109="","",VLOOKUP(AR109,シフト記号表!$C$6:$U$35,19,FALSE))</f>
        <v/>
      </c>
      <c r="AS111" s="256" t="str">
        <f>IF(AS109="","",VLOOKUP(AS109,シフト記号表!$C$6:$U$35,19,FALSE))</f>
        <v/>
      </c>
      <c r="AT111" s="257" t="str">
        <f>IF(AT109="","",VLOOKUP(AT109,シフト記号表!$C$6:$U$35,19,FALSE))</f>
        <v/>
      </c>
      <c r="AU111" s="255" t="str">
        <f>IF(AU109="","",VLOOKUP(AU109,シフト記号表!$C$6:$U$35,19,FALSE))</f>
        <v/>
      </c>
      <c r="AV111" s="256" t="str">
        <f>IF(AV109="","",VLOOKUP(AV109,シフト記号表!$C$6:$U$35,19,FALSE))</f>
        <v/>
      </c>
      <c r="AW111" s="256" t="str">
        <f>IF(AW109="","",VLOOKUP(AW109,シフト記号表!$C$6:$U$35,19,FALSE))</f>
        <v/>
      </c>
      <c r="AX111" s="512">
        <f>IF($BB$3="４週",SUM(S111:AT111),IF($BB$3="暦月",SUM(S111:AW111),""))</f>
        <v>0</v>
      </c>
      <c r="AY111" s="513"/>
      <c r="AZ111" s="514">
        <f>IF($BB$3="４週",AX111/4,IF($BB$3="暦月",勤務形態一覧表!AX111/(勤務形態一覧表!$BB$8/7),""))</f>
        <v>0</v>
      </c>
      <c r="BA111" s="515"/>
      <c r="BB111" s="450"/>
      <c r="BC111" s="434"/>
      <c r="BD111" s="434"/>
      <c r="BE111" s="434"/>
      <c r="BF111" s="435"/>
    </row>
    <row r="112" spans="2:58" ht="20.25" customHeight="1" x14ac:dyDescent="0.45">
      <c r="B112" s="548">
        <f>B109+1</f>
        <v>31</v>
      </c>
      <c r="C112" s="381"/>
      <c r="D112" s="382"/>
      <c r="E112" s="383"/>
      <c r="F112" s="113"/>
      <c r="G112" s="427"/>
      <c r="H112" s="429"/>
      <c r="I112" s="413"/>
      <c r="J112" s="413"/>
      <c r="K112" s="414"/>
      <c r="L112" s="430"/>
      <c r="M112" s="431"/>
      <c r="N112" s="431"/>
      <c r="O112" s="432"/>
      <c r="P112" s="499" t="s">
        <v>49</v>
      </c>
      <c r="Q112" s="500"/>
      <c r="R112" s="501"/>
      <c r="S112" s="259"/>
      <c r="T112" s="258"/>
      <c r="U112" s="258"/>
      <c r="V112" s="258"/>
      <c r="W112" s="258"/>
      <c r="X112" s="258"/>
      <c r="Y112" s="260"/>
      <c r="Z112" s="259"/>
      <c r="AA112" s="258"/>
      <c r="AB112" s="258"/>
      <c r="AC112" s="258"/>
      <c r="AD112" s="258"/>
      <c r="AE112" s="258"/>
      <c r="AF112" s="260"/>
      <c r="AG112" s="259"/>
      <c r="AH112" s="258"/>
      <c r="AI112" s="258"/>
      <c r="AJ112" s="258"/>
      <c r="AK112" s="258"/>
      <c r="AL112" s="258"/>
      <c r="AM112" s="260"/>
      <c r="AN112" s="259"/>
      <c r="AO112" s="258"/>
      <c r="AP112" s="258"/>
      <c r="AQ112" s="258"/>
      <c r="AR112" s="258"/>
      <c r="AS112" s="258"/>
      <c r="AT112" s="260"/>
      <c r="AU112" s="259"/>
      <c r="AV112" s="258"/>
      <c r="AW112" s="258"/>
      <c r="AX112" s="609"/>
      <c r="AY112" s="610"/>
      <c r="AZ112" s="611"/>
      <c r="BA112" s="612"/>
      <c r="BB112" s="448"/>
      <c r="BC112" s="431"/>
      <c r="BD112" s="431"/>
      <c r="BE112" s="431"/>
      <c r="BF112" s="432"/>
    </row>
    <row r="113" spans="2:58" ht="20.25" customHeight="1" x14ac:dyDescent="0.45">
      <c r="B113" s="548"/>
      <c r="C113" s="384"/>
      <c r="D113" s="385"/>
      <c r="E113" s="386"/>
      <c r="F113" s="91"/>
      <c r="G113" s="408"/>
      <c r="H113" s="412"/>
      <c r="I113" s="413"/>
      <c r="J113" s="413"/>
      <c r="K113" s="414"/>
      <c r="L113" s="418"/>
      <c r="M113" s="419"/>
      <c r="N113" s="419"/>
      <c r="O113" s="420"/>
      <c r="P113" s="502" t="s">
        <v>15</v>
      </c>
      <c r="Q113" s="503"/>
      <c r="R113" s="504"/>
      <c r="S113" s="252" t="str">
        <f>IF(S112="","",VLOOKUP(S112,シフト記号表!$C$6:$K$35,9,FALSE))</f>
        <v/>
      </c>
      <c r="T113" s="253" t="str">
        <f>IF(T112="","",VLOOKUP(T112,シフト記号表!$C$6:$K$35,9,FALSE))</f>
        <v/>
      </c>
      <c r="U113" s="253" t="str">
        <f>IF(U112="","",VLOOKUP(U112,シフト記号表!$C$6:$K$35,9,FALSE))</f>
        <v/>
      </c>
      <c r="V113" s="253" t="str">
        <f>IF(V112="","",VLOOKUP(V112,シフト記号表!$C$6:$K$35,9,FALSE))</f>
        <v/>
      </c>
      <c r="W113" s="253" t="str">
        <f>IF(W112="","",VLOOKUP(W112,シフト記号表!$C$6:$K$35,9,FALSE))</f>
        <v/>
      </c>
      <c r="X113" s="253" t="str">
        <f>IF(X112="","",VLOOKUP(X112,シフト記号表!$C$6:$K$35,9,FALSE))</f>
        <v/>
      </c>
      <c r="Y113" s="254" t="str">
        <f>IF(Y112="","",VLOOKUP(Y112,シフト記号表!$C$6:$K$35,9,FALSE))</f>
        <v/>
      </c>
      <c r="Z113" s="252" t="str">
        <f>IF(Z112="","",VLOOKUP(Z112,シフト記号表!$C$6:$K$35,9,FALSE))</f>
        <v/>
      </c>
      <c r="AA113" s="253" t="str">
        <f>IF(AA112="","",VLOOKUP(AA112,シフト記号表!$C$6:$K$35,9,FALSE))</f>
        <v/>
      </c>
      <c r="AB113" s="253" t="str">
        <f>IF(AB112="","",VLOOKUP(AB112,シフト記号表!$C$6:$K$35,9,FALSE))</f>
        <v/>
      </c>
      <c r="AC113" s="253" t="str">
        <f>IF(AC112="","",VLOOKUP(AC112,シフト記号表!$C$6:$K$35,9,FALSE))</f>
        <v/>
      </c>
      <c r="AD113" s="253" t="str">
        <f>IF(AD112="","",VLOOKUP(AD112,シフト記号表!$C$6:$K$35,9,FALSE))</f>
        <v/>
      </c>
      <c r="AE113" s="253" t="str">
        <f>IF(AE112="","",VLOOKUP(AE112,シフト記号表!$C$6:$K$35,9,FALSE))</f>
        <v/>
      </c>
      <c r="AF113" s="254" t="str">
        <f>IF(AF112="","",VLOOKUP(AF112,シフト記号表!$C$6:$K$35,9,FALSE))</f>
        <v/>
      </c>
      <c r="AG113" s="252" t="str">
        <f>IF(AG112="","",VLOOKUP(AG112,シフト記号表!$C$6:$K$35,9,FALSE))</f>
        <v/>
      </c>
      <c r="AH113" s="253" t="str">
        <f>IF(AH112="","",VLOOKUP(AH112,シフト記号表!$C$6:$K$35,9,FALSE))</f>
        <v/>
      </c>
      <c r="AI113" s="253" t="str">
        <f>IF(AI112="","",VLOOKUP(AI112,シフト記号表!$C$6:$K$35,9,FALSE))</f>
        <v/>
      </c>
      <c r="AJ113" s="253" t="str">
        <f>IF(AJ112="","",VLOOKUP(AJ112,シフト記号表!$C$6:$K$35,9,FALSE))</f>
        <v/>
      </c>
      <c r="AK113" s="253" t="str">
        <f>IF(AK112="","",VLOOKUP(AK112,シフト記号表!$C$6:$K$35,9,FALSE))</f>
        <v/>
      </c>
      <c r="AL113" s="253" t="str">
        <f>IF(AL112="","",VLOOKUP(AL112,シフト記号表!$C$6:$K$35,9,FALSE))</f>
        <v/>
      </c>
      <c r="AM113" s="254" t="str">
        <f>IF(AM112="","",VLOOKUP(AM112,シフト記号表!$C$6:$K$35,9,FALSE))</f>
        <v/>
      </c>
      <c r="AN113" s="252" t="str">
        <f>IF(AN112="","",VLOOKUP(AN112,シフト記号表!$C$6:$K$35,9,FALSE))</f>
        <v/>
      </c>
      <c r="AO113" s="253" t="str">
        <f>IF(AO112="","",VLOOKUP(AO112,シフト記号表!$C$6:$K$35,9,FALSE))</f>
        <v/>
      </c>
      <c r="AP113" s="253" t="str">
        <f>IF(AP112="","",VLOOKUP(AP112,シフト記号表!$C$6:$K$35,9,FALSE))</f>
        <v/>
      </c>
      <c r="AQ113" s="253" t="str">
        <f>IF(AQ112="","",VLOOKUP(AQ112,シフト記号表!$C$6:$K$35,9,FALSE))</f>
        <v/>
      </c>
      <c r="AR113" s="253" t="str">
        <f>IF(AR112="","",VLOOKUP(AR112,シフト記号表!$C$6:$K$35,9,FALSE))</f>
        <v/>
      </c>
      <c r="AS113" s="253" t="str">
        <f>IF(AS112="","",VLOOKUP(AS112,シフト記号表!$C$6:$K$35,9,FALSE))</f>
        <v/>
      </c>
      <c r="AT113" s="254" t="str">
        <f>IF(AT112="","",VLOOKUP(AT112,シフト記号表!$C$6:$K$35,9,FALSE))</f>
        <v/>
      </c>
      <c r="AU113" s="252" t="str">
        <f>IF(AU112="","",VLOOKUP(AU112,シフト記号表!$C$6:$K$35,9,FALSE))</f>
        <v/>
      </c>
      <c r="AV113" s="253" t="str">
        <f>IF(AV112="","",VLOOKUP(AV112,シフト記号表!$C$6:$K$35,9,FALSE))</f>
        <v/>
      </c>
      <c r="AW113" s="253" t="str">
        <f>IF(AW112="","",VLOOKUP(AW112,シフト記号表!$C$6:$K$35,9,FALSE))</f>
        <v/>
      </c>
      <c r="AX113" s="505">
        <f>IF($BB$3="４週",SUM(S113:AT113),IF($BB$3="暦月",SUM(S113:AW113),""))</f>
        <v>0</v>
      </c>
      <c r="AY113" s="506"/>
      <c r="AZ113" s="507">
        <f>IF($BB$3="４週",AX113/4,IF($BB$3="暦月",勤務形態一覧表!AX113/(勤務形態一覧表!$BB$8/7),""))</f>
        <v>0</v>
      </c>
      <c r="BA113" s="508"/>
      <c r="BB113" s="449"/>
      <c r="BC113" s="419"/>
      <c r="BD113" s="419"/>
      <c r="BE113" s="419"/>
      <c r="BF113" s="420"/>
    </row>
    <row r="114" spans="2:58" ht="20.25" customHeight="1" x14ac:dyDescent="0.45">
      <c r="B114" s="548"/>
      <c r="C114" s="387"/>
      <c r="D114" s="388"/>
      <c r="E114" s="389"/>
      <c r="F114" s="116">
        <f>C112</f>
        <v>0</v>
      </c>
      <c r="G114" s="428"/>
      <c r="H114" s="412"/>
      <c r="I114" s="413"/>
      <c r="J114" s="413"/>
      <c r="K114" s="414"/>
      <c r="L114" s="433"/>
      <c r="M114" s="434"/>
      <c r="N114" s="434"/>
      <c r="O114" s="435"/>
      <c r="P114" s="509" t="s">
        <v>50</v>
      </c>
      <c r="Q114" s="510"/>
      <c r="R114" s="511"/>
      <c r="S114" s="255" t="str">
        <f>IF(S112="","",VLOOKUP(S112,シフト記号表!$C$6:$U$35,19,FALSE))</f>
        <v/>
      </c>
      <c r="T114" s="256" t="str">
        <f>IF(T112="","",VLOOKUP(T112,シフト記号表!$C$6:$U$35,19,FALSE))</f>
        <v/>
      </c>
      <c r="U114" s="256" t="str">
        <f>IF(U112="","",VLOOKUP(U112,シフト記号表!$C$6:$U$35,19,FALSE))</f>
        <v/>
      </c>
      <c r="V114" s="256" t="str">
        <f>IF(V112="","",VLOOKUP(V112,シフト記号表!$C$6:$U$35,19,FALSE))</f>
        <v/>
      </c>
      <c r="W114" s="256" t="str">
        <f>IF(W112="","",VLOOKUP(W112,シフト記号表!$C$6:$U$35,19,FALSE))</f>
        <v/>
      </c>
      <c r="X114" s="256" t="str">
        <f>IF(X112="","",VLOOKUP(X112,シフト記号表!$C$6:$U$35,19,FALSE))</f>
        <v/>
      </c>
      <c r="Y114" s="257" t="str">
        <f>IF(Y112="","",VLOOKUP(Y112,シフト記号表!$C$6:$U$35,19,FALSE))</f>
        <v/>
      </c>
      <c r="Z114" s="255" t="str">
        <f>IF(Z112="","",VLOOKUP(Z112,シフト記号表!$C$6:$U$35,19,FALSE))</f>
        <v/>
      </c>
      <c r="AA114" s="256" t="str">
        <f>IF(AA112="","",VLOOKUP(AA112,シフト記号表!$C$6:$U$35,19,FALSE))</f>
        <v/>
      </c>
      <c r="AB114" s="256" t="str">
        <f>IF(AB112="","",VLOOKUP(AB112,シフト記号表!$C$6:$U$35,19,FALSE))</f>
        <v/>
      </c>
      <c r="AC114" s="256" t="str">
        <f>IF(AC112="","",VLOOKUP(AC112,シフト記号表!$C$6:$U$35,19,FALSE))</f>
        <v/>
      </c>
      <c r="AD114" s="256" t="str">
        <f>IF(AD112="","",VLOOKUP(AD112,シフト記号表!$C$6:$U$35,19,FALSE))</f>
        <v/>
      </c>
      <c r="AE114" s="256" t="str">
        <f>IF(AE112="","",VLOOKUP(AE112,シフト記号表!$C$6:$U$35,19,FALSE))</f>
        <v/>
      </c>
      <c r="AF114" s="257" t="str">
        <f>IF(AF112="","",VLOOKUP(AF112,シフト記号表!$C$6:$U$35,19,FALSE))</f>
        <v/>
      </c>
      <c r="AG114" s="255" t="str">
        <f>IF(AG112="","",VLOOKUP(AG112,シフト記号表!$C$6:$U$35,19,FALSE))</f>
        <v/>
      </c>
      <c r="AH114" s="256" t="str">
        <f>IF(AH112="","",VLOOKUP(AH112,シフト記号表!$C$6:$U$35,19,FALSE))</f>
        <v/>
      </c>
      <c r="AI114" s="256" t="str">
        <f>IF(AI112="","",VLOOKUP(AI112,シフト記号表!$C$6:$U$35,19,FALSE))</f>
        <v/>
      </c>
      <c r="AJ114" s="256" t="str">
        <f>IF(AJ112="","",VLOOKUP(AJ112,シフト記号表!$C$6:$U$35,19,FALSE))</f>
        <v/>
      </c>
      <c r="AK114" s="256" t="str">
        <f>IF(AK112="","",VLOOKUP(AK112,シフト記号表!$C$6:$U$35,19,FALSE))</f>
        <v/>
      </c>
      <c r="AL114" s="256" t="str">
        <f>IF(AL112="","",VLOOKUP(AL112,シフト記号表!$C$6:$U$35,19,FALSE))</f>
        <v/>
      </c>
      <c r="AM114" s="257" t="str">
        <f>IF(AM112="","",VLOOKUP(AM112,シフト記号表!$C$6:$U$35,19,FALSE))</f>
        <v/>
      </c>
      <c r="AN114" s="255" t="str">
        <f>IF(AN112="","",VLOOKUP(AN112,シフト記号表!$C$6:$U$35,19,FALSE))</f>
        <v/>
      </c>
      <c r="AO114" s="256" t="str">
        <f>IF(AO112="","",VLOOKUP(AO112,シフト記号表!$C$6:$U$35,19,FALSE))</f>
        <v/>
      </c>
      <c r="AP114" s="256" t="str">
        <f>IF(AP112="","",VLOOKUP(AP112,シフト記号表!$C$6:$U$35,19,FALSE))</f>
        <v/>
      </c>
      <c r="AQ114" s="256" t="str">
        <f>IF(AQ112="","",VLOOKUP(AQ112,シフト記号表!$C$6:$U$35,19,FALSE))</f>
        <v/>
      </c>
      <c r="AR114" s="256" t="str">
        <f>IF(AR112="","",VLOOKUP(AR112,シフト記号表!$C$6:$U$35,19,FALSE))</f>
        <v/>
      </c>
      <c r="AS114" s="256" t="str">
        <f>IF(AS112="","",VLOOKUP(AS112,シフト記号表!$C$6:$U$35,19,FALSE))</f>
        <v/>
      </c>
      <c r="AT114" s="257" t="str">
        <f>IF(AT112="","",VLOOKUP(AT112,シフト記号表!$C$6:$U$35,19,FALSE))</f>
        <v/>
      </c>
      <c r="AU114" s="255" t="str">
        <f>IF(AU112="","",VLOOKUP(AU112,シフト記号表!$C$6:$U$35,19,FALSE))</f>
        <v/>
      </c>
      <c r="AV114" s="256" t="str">
        <f>IF(AV112="","",VLOOKUP(AV112,シフト記号表!$C$6:$U$35,19,FALSE))</f>
        <v/>
      </c>
      <c r="AW114" s="256" t="str">
        <f>IF(AW112="","",VLOOKUP(AW112,シフト記号表!$C$6:$U$35,19,FALSE))</f>
        <v/>
      </c>
      <c r="AX114" s="512">
        <f>IF($BB$3="４週",SUM(S114:AT114),IF($BB$3="暦月",SUM(S114:AW114),""))</f>
        <v>0</v>
      </c>
      <c r="AY114" s="513"/>
      <c r="AZ114" s="514">
        <f>IF($BB$3="４週",AX114/4,IF($BB$3="暦月",勤務形態一覧表!AX114/(勤務形態一覧表!$BB$8/7),""))</f>
        <v>0</v>
      </c>
      <c r="BA114" s="515"/>
      <c r="BB114" s="450"/>
      <c r="BC114" s="434"/>
      <c r="BD114" s="434"/>
      <c r="BE114" s="434"/>
      <c r="BF114" s="435"/>
    </row>
    <row r="115" spans="2:58" ht="20.25" customHeight="1" x14ac:dyDescent="0.45">
      <c r="B115" s="548">
        <f>B112+1</f>
        <v>32</v>
      </c>
      <c r="C115" s="381"/>
      <c r="D115" s="382"/>
      <c r="E115" s="383"/>
      <c r="F115" s="113"/>
      <c r="G115" s="427"/>
      <c r="H115" s="429"/>
      <c r="I115" s="413"/>
      <c r="J115" s="413"/>
      <c r="K115" s="414"/>
      <c r="L115" s="430"/>
      <c r="M115" s="431"/>
      <c r="N115" s="431"/>
      <c r="O115" s="432"/>
      <c r="P115" s="499" t="s">
        <v>49</v>
      </c>
      <c r="Q115" s="500"/>
      <c r="R115" s="501"/>
      <c r="S115" s="259"/>
      <c r="T115" s="258"/>
      <c r="U115" s="258"/>
      <c r="V115" s="258"/>
      <c r="W115" s="258"/>
      <c r="X115" s="258"/>
      <c r="Y115" s="260"/>
      <c r="Z115" s="259"/>
      <c r="AA115" s="258"/>
      <c r="AB115" s="258"/>
      <c r="AC115" s="258"/>
      <c r="AD115" s="258"/>
      <c r="AE115" s="258"/>
      <c r="AF115" s="260"/>
      <c r="AG115" s="259"/>
      <c r="AH115" s="258"/>
      <c r="AI115" s="258"/>
      <c r="AJ115" s="258"/>
      <c r="AK115" s="258"/>
      <c r="AL115" s="258"/>
      <c r="AM115" s="260"/>
      <c r="AN115" s="259"/>
      <c r="AO115" s="258"/>
      <c r="AP115" s="258"/>
      <c r="AQ115" s="258"/>
      <c r="AR115" s="258"/>
      <c r="AS115" s="258"/>
      <c r="AT115" s="260"/>
      <c r="AU115" s="259"/>
      <c r="AV115" s="258"/>
      <c r="AW115" s="258"/>
      <c r="AX115" s="609"/>
      <c r="AY115" s="610"/>
      <c r="AZ115" s="611"/>
      <c r="BA115" s="612"/>
      <c r="BB115" s="448"/>
      <c r="BC115" s="431"/>
      <c r="BD115" s="431"/>
      <c r="BE115" s="431"/>
      <c r="BF115" s="432"/>
    </row>
    <row r="116" spans="2:58" ht="20.25" customHeight="1" x14ac:dyDescent="0.45">
      <c r="B116" s="548"/>
      <c r="C116" s="384"/>
      <c r="D116" s="385"/>
      <c r="E116" s="386"/>
      <c r="F116" s="91"/>
      <c r="G116" s="408"/>
      <c r="H116" s="412"/>
      <c r="I116" s="413"/>
      <c r="J116" s="413"/>
      <c r="K116" s="414"/>
      <c r="L116" s="418"/>
      <c r="M116" s="419"/>
      <c r="N116" s="419"/>
      <c r="O116" s="420"/>
      <c r="P116" s="502" t="s">
        <v>15</v>
      </c>
      <c r="Q116" s="503"/>
      <c r="R116" s="504"/>
      <c r="S116" s="252" t="str">
        <f>IF(S115="","",VLOOKUP(S115,シフト記号表!$C$6:$K$35,9,FALSE))</f>
        <v/>
      </c>
      <c r="T116" s="253" t="str">
        <f>IF(T115="","",VLOOKUP(T115,シフト記号表!$C$6:$K$35,9,FALSE))</f>
        <v/>
      </c>
      <c r="U116" s="253" t="str">
        <f>IF(U115="","",VLOOKUP(U115,シフト記号表!$C$6:$K$35,9,FALSE))</f>
        <v/>
      </c>
      <c r="V116" s="253" t="str">
        <f>IF(V115="","",VLOOKUP(V115,シフト記号表!$C$6:$K$35,9,FALSE))</f>
        <v/>
      </c>
      <c r="W116" s="253" t="str">
        <f>IF(W115="","",VLOOKUP(W115,シフト記号表!$C$6:$K$35,9,FALSE))</f>
        <v/>
      </c>
      <c r="X116" s="253" t="str">
        <f>IF(X115="","",VLOOKUP(X115,シフト記号表!$C$6:$K$35,9,FALSE))</f>
        <v/>
      </c>
      <c r="Y116" s="254" t="str">
        <f>IF(Y115="","",VLOOKUP(Y115,シフト記号表!$C$6:$K$35,9,FALSE))</f>
        <v/>
      </c>
      <c r="Z116" s="252" t="str">
        <f>IF(Z115="","",VLOOKUP(Z115,シフト記号表!$C$6:$K$35,9,FALSE))</f>
        <v/>
      </c>
      <c r="AA116" s="253" t="str">
        <f>IF(AA115="","",VLOOKUP(AA115,シフト記号表!$C$6:$K$35,9,FALSE))</f>
        <v/>
      </c>
      <c r="AB116" s="253" t="str">
        <f>IF(AB115="","",VLOOKUP(AB115,シフト記号表!$C$6:$K$35,9,FALSE))</f>
        <v/>
      </c>
      <c r="AC116" s="253" t="str">
        <f>IF(AC115="","",VLOOKUP(AC115,シフト記号表!$C$6:$K$35,9,FALSE))</f>
        <v/>
      </c>
      <c r="AD116" s="253" t="str">
        <f>IF(AD115="","",VLOOKUP(AD115,シフト記号表!$C$6:$K$35,9,FALSE))</f>
        <v/>
      </c>
      <c r="AE116" s="253" t="str">
        <f>IF(AE115="","",VLOOKUP(AE115,シフト記号表!$C$6:$K$35,9,FALSE))</f>
        <v/>
      </c>
      <c r="AF116" s="254" t="str">
        <f>IF(AF115="","",VLOOKUP(AF115,シフト記号表!$C$6:$K$35,9,FALSE))</f>
        <v/>
      </c>
      <c r="AG116" s="252" t="str">
        <f>IF(AG115="","",VLOOKUP(AG115,シフト記号表!$C$6:$K$35,9,FALSE))</f>
        <v/>
      </c>
      <c r="AH116" s="253" t="str">
        <f>IF(AH115="","",VLOOKUP(AH115,シフト記号表!$C$6:$K$35,9,FALSE))</f>
        <v/>
      </c>
      <c r="AI116" s="253" t="str">
        <f>IF(AI115="","",VLOOKUP(AI115,シフト記号表!$C$6:$K$35,9,FALSE))</f>
        <v/>
      </c>
      <c r="AJ116" s="253" t="str">
        <f>IF(AJ115="","",VLOOKUP(AJ115,シフト記号表!$C$6:$K$35,9,FALSE))</f>
        <v/>
      </c>
      <c r="AK116" s="253" t="str">
        <f>IF(AK115="","",VLOOKUP(AK115,シフト記号表!$C$6:$K$35,9,FALSE))</f>
        <v/>
      </c>
      <c r="AL116" s="253" t="str">
        <f>IF(AL115="","",VLOOKUP(AL115,シフト記号表!$C$6:$K$35,9,FALSE))</f>
        <v/>
      </c>
      <c r="AM116" s="254" t="str">
        <f>IF(AM115="","",VLOOKUP(AM115,シフト記号表!$C$6:$K$35,9,FALSE))</f>
        <v/>
      </c>
      <c r="AN116" s="252" t="str">
        <f>IF(AN115="","",VLOOKUP(AN115,シフト記号表!$C$6:$K$35,9,FALSE))</f>
        <v/>
      </c>
      <c r="AO116" s="253" t="str">
        <f>IF(AO115="","",VLOOKUP(AO115,シフト記号表!$C$6:$K$35,9,FALSE))</f>
        <v/>
      </c>
      <c r="AP116" s="253" t="str">
        <f>IF(AP115="","",VLOOKUP(AP115,シフト記号表!$C$6:$K$35,9,FALSE))</f>
        <v/>
      </c>
      <c r="AQ116" s="253" t="str">
        <f>IF(AQ115="","",VLOOKUP(AQ115,シフト記号表!$C$6:$K$35,9,FALSE))</f>
        <v/>
      </c>
      <c r="AR116" s="253" t="str">
        <f>IF(AR115="","",VLOOKUP(AR115,シフト記号表!$C$6:$K$35,9,FALSE))</f>
        <v/>
      </c>
      <c r="AS116" s="253" t="str">
        <f>IF(AS115="","",VLOOKUP(AS115,シフト記号表!$C$6:$K$35,9,FALSE))</f>
        <v/>
      </c>
      <c r="AT116" s="254" t="str">
        <f>IF(AT115="","",VLOOKUP(AT115,シフト記号表!$C$6:$K$35,9,FALSE))</f>
        <v/>
      </c>
      <c r="AU116" s="252" t="str">
        <f>IF(AU115="","",VLOOKUP(AU115,シフト記号表!$C$6:$K$35,9,FALSE))</f>
        <v/>
      </c>
      <c r="AV116" s="253" t="str">
        <f>IF(AV115="","",VLOOKUP(AV115,シフト記号表!$C$6:$K$35,9,FALSE))</f>
        <v/>
      </c>
      <c r="AW116" s="253" t="str">
        <f>IF(AW115="","",VLOOKUP(AW115,シフト記号表!$C$6:$K$35,9,FALSE))</f>
        <v/>
      </c>
      <c r="AX116" s="505">
        <f>IF($BB$3="４週",SUM(S116:AT116),IF($BB$3="暦月",SUM(S116:AW116),""))</f>
        <v>0</v>
      </c>
      <c r="AY116" s="506"/>
      <c r="AZ116" s="507">
        <f>IF($BB$3="４週",AX116/4,IF($BB$3="暦月",勤務形態一覧表!AX116/(勤務形態一覧表!$BB$8/7),""))</f>
        <v>0</v>
      </c>
      <c r="BA116" s="508"/>
      <c r="BB116" s="449"/>
      <c r="BC116" s="419"/>
      <c r="BD116" s="419"/>
      <c r="BE116" s="419"/>
      <c r="BF116" s="420"/>
    </row>
    <row r="117" spans="2:58" ht="20.25" customHeight="1" x14ac:dyDescent="0.45">
      <c r="B117" s="548"/>
      <c r="C117" s="387"/>
      <c r="D117" s="388"/>
      <c r="E117" s="389"/>
      <c r="F117" s="116">
        <f>C115</f>
        <v>0</v>
      </c>
      <c r="G117" s="428"/>
      <c r="H117" s="412"/>
      <c r="I117" s="413"/>
      <c r="J117" s="413"/>
      <c r="K117" s="414"/>
      <c r="L117" s="433"/>
      <c r="M117" s="434"/>
      <c r="N117" s="434"/>
      <c r="O117" s="435"/>
      <c r="P117" s="509" t="s">
        <v>50</v>
      </c>
      <c r="Q117" s="510"/>
      <c r="R117" s="511"/>
      <c r="S117" s="255" t="str">
        <f>IF(S115="","",VLOOKUP(S115,シフト記号表!$C$6:$U$35,19,FALSE))</f>
        <v/>
      </c>
      <c r="T117" s="256" t="str">
        <f>IF(T115="","",VLOOKUP(T115,シフト記号表!$C$6:$U$35,19,FALSE))</f>
        <v/>
      </c>
      <c r="U117" s="256" t="str">
        <f>IF(U115="","",VLOOKUP(U115,シフト記号表!$C$6:$U$35,19,FALSE))</f>
        <v/>
      </c>
      <c r="V117" s="256" t="str">
        <f>IF(V115="","",VLOOKUP(V115,シフト記号表!$C$6:$U$35,19,FALSE))</f>
        <v/>
      </c>
      <c r="W117" s="256" t="str">
        <f>IF(W115="","",VLOOKUP(W115,シフト記号表!$C$6:$U$35,19,FALSE))</f>
        <v/>
      </c>
      <c r="X117" s="256" t="str">
        <f>IF(X115="","",VLOOKUP(X115,シフト記号表!$C$6:$U$35,19,FALSE))</f>
        <v/>
      </c>
      <c r="Y117" s="257" t="str">
        <f>IF(Y115="","",VLOOKUP(Y115,シフト記号表!$C$6:$U$35,19,FALSE))</f>
        <v/>
      </c>
      <c r="Z117" s="255" t="str">
        <f>IF(Z115="","",VLOOKUP(Z115,シフト記号表!$C$6:$U$35,19,FALSE))</f>
        <v/>
      </c>
      <c r="AA117" s="256" t="str">
        <f>IF(AA115="","",VLOOKUP(AA115,シフト記号表!$C$6:$U$35,19,FALSE))</f>
        <v/>
      </c>
      <c r="AB117" s="256" t="str">
        <f>IF(AB115="","",VLOOKUP(AB115,シフト記号表!$C$6:$U$35,19,FALSE))</f>
        <v/>
      </c>
      <c r="AC117" s="256" t="str">
        <f>IF(AC115="","",VLOOKUP(AC115,シフト記号表!$C$6:$U$35,19,FALSE))</f>
        <v/>
      </c>
      <c r="AD117" s="256" t="str">
        <f>IF(AD115="","",VLOOKUP(AD115,シフト記号表!$C$6:$U$35,19,FALSE))</f>
        <v/>
      </c>
      <c r="AE117" s="256" t="str">
        <f>IF(AE115="","",VLOOKUP(AE115,シフト記号表!$C$6:$U$35,19,FALSE))</f>
        <v/>
      </c>
      <c r="AF117" s="257" t="str">
        <f>IF(AF115="","",VLOOKUP(AF115,シフト記号表!$C$6:$U$35,19,FALSE))</f>
        <v/>
      </c>
      <c r="AG117" s="255" t="str">
        <f>IF(AG115="","",VLOOKUP(AG115,シフト記号表!$C$6:$U$35,19,FALSE))</f>
        <v/>
      </c>
      <c r="AH117" s="256" t="str">
        <f>IF(AH115="","",VLOOKUP(AH115,シフト記号表!$C$6:$U$35,19,FALSE))</f>
        <v/>
      </c>
      <c r="AI117" s="256" t="str">
        <f>IF(AI115="","",VLOOKUP(AI115,シフト記号表!$C$6:$U$35,19,FALSE))</f>
        <v/>
      </c>
      <c r="AJ117" s="256" t="str">
        <f>IF(AJ115="","",VLOOKUP(AJ115,シフト記号表!$C$6:$U$35,19,FALSE))</f>
        <v/>
      </c>
      <c r="AK117" s="256" t="str">
        <f>IF(AK115="","",VLOOKUP(AK115,シフト記号表!$C$6:$U$35,19,FALSE))</f>
        <v/>
      </c>
      <c r="AL117" s="256" t="str">
        <f>IF(AL115="","",VLOOKUP(AL115,シフト記号表!$C$6:$U$35,19,FALSE))</f>
        <v/>
      </c>
      <c r="AM117" s="257" t="str">
        <f>IF(AM115="","",VLOOKUP(AM115,シフト記号表!$C$6:$U$35,19,FALSE))</f>
        <v/>
      </c>
      <c r="AN117" s="255" t="str">
        <f>IF(AN115="","",VLOOKUP(AN115,シフト記号表!$C$6:$U$35,19,FALSE))</f>
        <v/>
      </c>
      <c r="AO117" s="256" t="str">
        <f>IF(AO115="","",VLOOKUP(AO115,シフト記号表!$C$6:$U$35,19,FALSE))</f>
        <v/>
      </c>
      <c r="AP117" s="256" t="str">
        <f>IF(AP115="","",VLOOKUP(AP115,シフト記号表!$C$6:$U$35,19,FALSE))</f>
        <v/>
      </c>
      <c r="AQ117" s="256" t="str">
        <f>IF(AQ115="","",VLOOKUP(AQ115,シフト記号表!$C$6:$U$35,19,FALSE))</f>
        <v/>
      </c>
      <c r="AR117" s="256" t="str">
        <f>IF(AR115="","",VLOOKUP(AR115,シフト記号表!$C$6:$U$35,19,FALSE))</f>
        <v/>
      </c>
      <c r="AS117" s="256" t="str">
        <f>IF(AS115="","",VLOOKUP(AS115,シフト記号表!$C$6:$U$35,19,FALSE))</f>
        <v/>
      </c>
      <c r="AT117" s="257" t="str">
        <f>IF(AT115="","",VLOOKUP(AT115,シフト記号表!$C$6:$U$35,19,FALSE))</f>
        <v/>
      </c>
      <c r="AU117" s="255" t="str">
        <f>IF(AU115="","",VLOOKUP(AU115,シフト記号表!$C$6:$U$35,19,FALSE))</f>
        <v/>
      </c>
      <c r="AV117" s="256" t="str">
        <f>IF(AV115="","",VLOOKUP(AV115,シフト記号表!$C$6:$U$35,19,FALSE))</f>
        <v/>
      </c>
      <c r="AW117" s="256" t="str">
        <f>IF(AW115="","",VLOOKUP(AW115,シフト記号表!$C$6:$U$35,19,FALSE))</f>
        <v/>
      </c>
      <c r="AX117" s="512">
        <f>IF($BB$3="４週",SUM(S117:AT117),IF($BB$3="暦月",SUM(S117:AW117),""))</f>
        <v>0</v>
      </c>
      <c r="AY117" s="513"/>
      <c r="AZ117" s="514">
        <f>IF($BB$3="４週",AX117/4,IF($BB$3="暦月",勤務形態一覧表!AX117/(勤務形態一覧表!$BB$8/7),""))</f>
        <v>0</v>
      </c>
      <c r="BA117" s="515"/>
      <c r="BB117" s="450"/>
      <c r="BC117" s="434"/>
      <c r="BD117" s="434"/>
      <c r="BE117" s="434"/>
      <c r="BF117" s="435"/>
    </row>
    <row r="118" spans="2:58" ht="20.25" customHeight="1" x14ac:dyDescent="0.45">
      <c r="B118" s="548">
        <f>B115+1</f>
        <v>33</v>
      </c>
      <c r="C118" s="381"/>
      <c r="D118" s="382"/>
      <c r="E118" s="383"/>
      <c r="F118" s="113"/>
      <c r="G118" s="427"/>
      <c r="H118" s="429"/>
      <c r="I118" s="413"/>
      <c r="J118" s="413"/>
      <c r="K118" s="414"/>
      <c r="L118" s="430"/>
      <c r="M118" s="431"/>
      <c r="N118" s="431"/>
      <c r="O118" s="432"/>
      <c r="P118" s="499" t="s">
        <v>49</v>
      </c>
      <c r="Q118" s="500"/>
      <c r="R118" s="501"/>
      <c r="S118" s="259"/>
      <c r="T118" s="258"/>
      <c r="U118" s="258"/>
      <c r="V118" s="258"/>
      <c r="W118" s="258"/>
      <c r="X118" s="258"/>
      <c r="Y118" s="260"/>
      <c r="Z118" s="259"/>
      <c r="AA118" s="258"/>
      <c r="AB118" s="258"/>
      <c r="AC118" s="258"/>
      <c r="AD118" s="258"/>
      <c r="AE118" s="258"/>
      <c r="AF118" s="260"/>
      <c r="AG118" s="259"/>
      <c r="AH118" s="258"/>
      <c r="AI118" s="258"/>
      <c r="AJ118" s="258"/>
      <c r="AK118" s="258"/>
      <c r="AL118" s="258"/>
      <c r="AM118" s="260"/>
      <c r="AN118" s="259"/>
      <c r="AO118" s="258"/>
      <c r="AP118" s="258"/>
      <c r="AQ118" s="258"/>
      <c r="AR118" s="258"/>
      <c r="AS118" s="258"/>
      <c r="AT118" s="260"/>
      <c r="AU118" s="259"/>
      <c r="AV118" s="258"/>
      <c r="AW118" s="258"/>
      <c r="AX118" s="609"/>
      <c r="AY118" s="610"/>
      <c r="AZ118" s="611"/>
      <c r="BA118" s="612"/>
      <c r="BB118" s="448"/>
      <c r="BC118" s="431"/>
      <c r="BD118" s="431"/>
      <c r="BE118" s="431"/>
      <c r="BF118" s="432"/>
    </row>
    <row r="119" spans="2:58" ht="20.25" customHeight="1" x14ac:dyDescent="0.45">
      <c r="B119" s="548"/>
      <c r="C119" s="384"/>
      <c r="D119" s="385"/>
      <c r="E119" s="386"/>
      <c r="F119" s="91"/>
      <c r="G119" s="408"/>
      <c r="H119" s="412"/>
      <c r="I119" s="413"/>
      <c r="J119" s="413"/>
      <c r="K119" s="414"/>
      <c r="L119" s="418"/>
      <c r="M119" s="419"/>
      <c r="N119" s="419"/>
      <c r="O119" s="420"/>
      <c r="P119" s="502" t="s">
        <v>15</v>
      </c>
      <c r="Q119" s="503"/>
      <c r="R119" s="504"/>
      <c r="S119" s="252" t="str">
        <f>IF(S118="","",VLOOKUP(S118,シフト記号表!$C$6:$K$35,9,FALSE))</f>
        <v/>
      </c>
      <c r="T119" s="253" t="str">
        <f>IF(T118="","",VLOOKUP(T118,シフト記号表!$C$6:$K$35,9,FALSE))</f>
        <v/>
      </c>
      <c r="U119" s="253" t="str">
        <f>IF(U118="","",VLOOKUP(U118,シフト記号表!$C$6:$K$35,9,FALSE))</f>
        <v/>
      </c>
      <c r="V119" s="253" t="str">
        <f>IF(V118="","",VLOOKUP(V118,シフト記号表!$C$6:$K$35,9,FALSE))</f>
        <v/>
      </c>
      <c r="W119" s="253" t="str">
        <f>IF(W118="","",VLOOKUP(W118,シフト記号表!$C$6:$K$35,9,FALSE))</f>
        <v/>
      </c>
      <c r="X119" s="253" t="str">
        <f>IF(X118="","",VLOOKUP(X118,シフト記号表!$C$6:$K$35,9,FALSE))</f>
        <v/>
      </c>
      <c r="Y119" s="254" t="str">
        <f>IF(Y118="","",VLOOKUP(Y118,シフト記号表!$C$6:$K$35,9,FALSE))</f>
        <v/>
      </c>
      <c r="Z119" s="252" t="str">
        <f>IF(Z118="","",VLOOKUP(Z118,シフト記号表!$C$6:$K$35,9,FALSE))</f>
        <v/>
      </c>
      <c r="AA119" s="253" t="str">
        <f>IF(AA118="","",VLOOKUP(AA118,シフト記号表!$C$6:$K$35,9,FALSE))</f>
        <v/>
      </c>
      <c r="AB119" s="253" t="str">
        <f>IF(AB118="","",VLOOKUP(AB118,シフト記号表!$C$6:$K$35,9,FALSE))</f>
        <v/>
      </c>
      <c r="AC119" s="253" t="str">
        <f>IF(AC118="","",VLOOKUP(AC118,シフト記号表!$C$6:$K$35,9,FALSE))</f>
        <v/>
      </c>
      <c r="AD119" s="253" t="str">
        <f>IF(AD118="","",VLOOKUP(AD118,シフト記号表!$C$6:$K$35,9,FALSE))</f>
        <v/>
      </c>
      <c r="AE119" s="253" t="str">
        <f>IF(AE118="","",VLOOKUP(AE118,シフト記号表!$C$6:$K$35,9,FALSE))</f>
        <v/>
      </c>
      <c r="AF119" s="254" t="str">
        <f>IF(AF118="","",VLOOKUP(AF118,シフト記号表!$C$6:$K$35,9,FALSE))</f>
        <v/>
      </c>
      <c r="AG119" s="252" t="str">
        <f>IF(AG118="","",VLOOKUP(AG118,シフト記号表!$C$6:$K$35,9,FALSE))</f>
        <v/>
      </c>
      <c r="AH119" s="253" t="str">
        <f>IF(AH118="","",VLOOKUP(AH118,シフト記号表!$C$6:$K$35,9,FALSE))</f>
        <v/>
      </c>
      <c r="AI119" s="253" t="str">
        <f>IF(AI118="","",VLOOKUP(AI118,シフト記号表!$C$6:$K$35,9,FALSE))</f>
        <v/>
      </c>
      <c r="AJ119" s="253" t="str">
        <f>IF(AJ118="","",VLOOKUP(AJ118,シフト記号表!$C$6:$K$35,9,FALSE))</f>
        <v/>
      </c>
      <c r="AK119" s="253" t="str">
        <f>IF(AK118="","",VLOOKUP(AK118,シフト記号表!$C$6:$K$35,9,FALSE))</f>
        <v/>
      </c>
      <c r="AL119" s="253" t="str">
        <f>IF(AL118="","",VLOOKUP(AL118,シフト記号表!$C$6:$K$35,9,FALSE))</f>
        <v/>
      </c>
      <c r="AM119" s="254" t="str">
        <f>IF(AM118="","",VLOOKUP(AM118,シフト記号表!$C$6:$K$35,9,FALSE))</f>
        <v/>
      </c>
      <c r="AN119" s="252" t="str">
        <f>IF(AN118="","",VLOOKUP(AN118,シフト記号表!$C$6:$K$35,9,FALSE))</f>
        <v/>
      </c>
      <c r="AO119" s="253" t="str">
        <f>IF(AO118="","",VLOOKUP(AO118,シフト記号表!$C$6:$K$35,9,FALSE))</f>
        <v/>
      </c>
      <c r="AP119" s="253" t="str">
        <f>IF(AP118="","",VLOOKUP(AP118,シフト記号表!$C$6:$K$35,9,FALSE))</f>
        <v/>
      </c>
      <c r="AQ119" s="253" t="str">
        <f>IF(AQ118="","",VLOOKUP(AQ118,シフト記号表!$C$6:$K$35,9,FALSE))</f>
        <v/>
      </c>
      <c r="AR119" s="253" t="str">
        <f>IF(AR118="","",VLOOKUP(AR118,シフト記号表!$C$6:$K$35,9,FALSE))</f>
        <v/>
      </c>
      <c r="AS119" s="253" t="str">
        <f>IF(AS118="","",VLOOKUP(AS118,シフト記号表!$C$6:$K$35,9,FALSE))</f>
        <v/>
      </c>
      <c r="AT119" s="254" t="str">
        <f>IF(AT118="","",VLOOKUP(AT118,シフト記号表!$C$6:$K$35,9,FALSE))</f>
        <v/>
      </c>
      <c r="AU119" s="252" t="str">
        <f>IF(AU118="","",VLOOKUP(AU118,シフト記号表!$C$6:$K$35,9,FALSE))</f>
        <v/>
      </c>
      <c r="AV119" s="253" t="str">
        <f>IF(AV118="","",VLOOKUP(AV118,シフト記号表!$C$6:$K$35,9,FALSE))</f>
        <v/>
      </c>
      <c r="AW119" s="253" t="str">
        <f>IF(AW118="","",VLOOKUP(AW118,シフト記号表!$C$6:$K$35,9,FALSE))</f>
        <v/>
      </c>
      <c r="AX119" s="505">
        <f>IF($BB$3="４週",SUM(S119:AT119),IF($BB$3="暦月",SUM(S119:AW119),""))</f>
        <v>0</v>
      </c>
      <c r="AY119" s="506"/>
      <c r="AZ119" s="507">
        <f>IF($BB$3="４週",AX119/4,IF($BB$3="暦月",勤務形態一覧表!AX119/(勤務形態一覧表!$BB$8/7),""))</f>
        <v>0</v>
      </c>
      <c r="BA119" s="508"/>
      <c r="BB119" s="449"/>
      <c r="BC119" s="419"/>
      <c r="BD119" s="419"/>
      <c r="BE119" s="419"/>
      <c r="BF119" s="420"/>
    </row>
    <row r="120" spans="2:58" ht="20.25" customHeight="1" x14ac:dyDescent="0.45">
      <c r="B120" s="548"/>
      <c r="C120" s="387"/>
      <c r="D120" s="388"/>
      <c r="E120" s="389"/>
      <c r="F120" s="116">
        <f>C118</f>
        <v>0</v>
      </c>
      <c r="G120" s="428"/>
      <c r="H120" s="412"/>
      <c r="I120" s="413"/>
      <c r="J120" s="413"/>
      <c r="K120" s="414"/>
      <c r="L120" s="433"/>
      <c r="M120" s="434"/>
      <c r="N120" s="434"/>
      <c r="O120" s="435"/>
      <c r="P120" s="509" t="s">
        <v>50</v>
      </c>
      <c r="Q120" s="510"/>
      <c r="R120" s="511"/>
      <c r="S120" s="255" t="str">
        <f>IF(S118="","",VLOOKUP(S118,シフト記号表!$C$6:$U$35,19,FALSE))</f>
        <v/>
      </c>
      <c r="T120" s="256" t="str">
        <f>IF(T118="","",VLOOKUP(T118,シフト記号表!$C$6:$U$35,19,FALSE))</f>
        <v/>
      </c>
      <c r="U120" s="256" t="str">
        <f>IF(U118="","",VLOOKUP(U118,シフト記号表!$C$6:$U$35,19,FALSE))</f>
        <v/>
      </c>
      <c r="V120" s="256" t="str">
        <f>IF(V118="","",VLOOKUP(V118,シフト記号表!$C$6:$U$35,19,FALSE))</f>
        <v/>
      </c>
      <c r="W120" s="256" t="str">
        <f>IF(W118="","",VLOOKUP(W118,シフト記号表!$C$6:$U$35,19,FALSE))</f>
        <v/>
      </c>
      <c r="X120" s="256" t="str">
        <f>IF(X118="","",VLOOKUP(X118,シフト記号表!$C$6:$U$35,19,FALSE))</f>
        <v/>
      </c>
      <c r="Y120" s="257" t="str">
        <f>IF(Y118="","",VLOOKUP(Y118,シフト記号表!$C$6:$U$35,19,FALSE))</f>
        <v/>
      </c>
      <c r="Z120" s="255" t="str">
        <f>IF(Z118="","",VLOOKUP(Z118,シフト記号表!$C$6:$U$35,19,FALSE))</f>
        <v/>
      </c>
      <c r="AA120" s="256" t="str">
        <f>IF(AA118="","",VLOOKUP(AA118,シフト記号表!$C$6:$U$35,19,FALSE))</f>
        <v/>
      </c>
      <c r="AB120" s="256" t="str">
        <f>IF(AB118="","",VLOOKUP(AB118,シフト記号表!$C$6:$U$35,19,FALSE))</f>
        <v/>
      </c>
      <c r="AC120" s="256" t="str">
        <f>IF(AC118="","",VLOOKUP(AC118,シフト記号表!$C$6:$U$35,19,FALSE))</f>
        <v/>
      </c>
      <c r="AD120" s="256" t="str">
        <f>IF(AD118="","",VLOOKUP(AD118,シフト記号表!$C$6:$U$35,19,FALSE))</f>
        <v/>
      </c>
      <c r="AE120" s="256" t="str">
        <f>IF(AE118="","",VLOOKUP(AE118,シフト記号表!$C$6:$U$35,19,FALSE))</f>
        <v/>
      </c>
      <c r="AF120" s="257" t="str">
        <f>IF(AF118="","",VLOOKUP(AF118,シフト記号表!$C$6:$U$35,19,FALSE))</f>
        <v/>
      </c>
      <c r="AG120" s="255" t="str">
        <f>IF(AG118="","",VLOOKUP(AG118,シフト記号表!$C$6:$U$35,19,FALSE))</f>
        <v/>
      </c>
      <c r="AH120" s="256" t="str">
        <f>IF(AH118="","",VLOOKUP(AH118,シフト記号表!$C$6:$U$35,19,FALSE))</f>
        <v/>
      </c>
      <c r="AI120" s="256" t="str">
        <f>IF(AI118="","",VLOOKUP(AI118,シフト記号表!$C$6:$U$35,19,FALSE))</f>
        <v/>
      </c>
      <c r="AJ120" s="256" t="str">
        <f>IF(AJ118="","",VLOOKUP(AJ118,シフト記号表!$C$6:$U$35,19,FALSE))</f>
        <v/>
      </c>
      <c r="AK120" s="256" t="str">
        <f>IF(AK118="","",VLOOKUP(AK118,シフト記号表!$C$6:$U$35,19,FALSE))</f>
        <v/>
      </c>
      <c r="AL120" s="256" t="str">
        <f>IF(AL118="","",VLOOKUP(AL118,シフト記号表!$C$6:$U$35,19,FALSE))</f>
        <v/>
      </c>
      <c r="AM120" s="257" t="str">
        <f>IF(AM118="","",VLOOKUP(AM118,シフト記号表!$C$6:$U$35,19,FALSE))</f>
        <v/>
      </c>
      <c r="AN120" s="255" t="str">
        <f>IF(AN118="","",VLOOKUP(AN118,シフト記号表!$C$6:$U$35,19,FALSE))</f>
        <v/>
      </c>
      <c r="AO120" s="256" t="str">
        <f>IF(AO118="","",VLOOKUP(AO118,シフト記号表!$C$6:$U$35,19,FALSE))</f>
        <v/>
      </c>
      <c r="AP120" s="256" t="str">
        <f>IF(AP118="","",VLOOKUP(AP118,シフト記号表!$C$6:$U$35,19,FALSE))</f>
        <v/>
      </c>
      <c r="AQ120" s="256" t="str">
        <f>IF(AQ118="","",VLOOKUP(AQ118,シフト記号表!$C$6:$U$35,19,FALSE))</f>
        <v/>
      </c>
      <c r="AR120" s="256" t="str">
        <f>IF(AR118="","",VLOOKUP(AR118,シフト記号表!$C$6:$U$35,19,FALSE))</f>
        <v/>
      </c>
      <c r="AS120" s="256" t="str">
        <f>IF(AS118="","",VLOOKUP(AS118,シフト記号表!$C$6:$U$35,19,FALSE))</f>
        <v/>
      </c>
      <c r="AT120" s="257" t="str">
        <f>IF(AT118="","",VLOOKUP(AT118,シフト記号表!$C$6:$U$35,19,FALSE))</f>
        <v/>
      </c>
      <c r="AU120" s="255" t="str">
        <f>IF(AU118="","",VLOOKUP(AU118,シフト記号表!$C$6:$U$35,19,FALSE))</f>
        <v/>
      </c>
      <c r="AV120" s="256" t="str">
        <f>IF(AV118="","",VLOOKUP(AV118,シフト記号表!$C$6:$U$35,19,FALSE))</f>
        <v/>
      </c>
      <c r="AW120" s="256" t="str">
        <f>IF(AW118="","",VLOOKUP(AW118,シフト記号表!$C$6:$U$35,19,FALSE))</f>
        <v/>
      </c>
      <c r="AX120" s="512">
        <f>IF($BB$3="４週",SUM(S120:AT120),IF($BB$3="暦月",SUM(S120:AW120),""))</f>
        <v>0</v>
      </c>
      <c r="AY120" s="513"/>
      <c r="AZ120" s="514">
        <f>IF($BB$3="４週",AX120/4,IF($BB$3="暦月",勤務形態一覧表!AX120/(勤務形態一覧表!$BB$8/7),""))</f>
        <v>0</v>
      </c>
      <c r="BA120" s="515"/>
      <c r="BB120" s="450"/>
      <c r="BC120" s="434"/>
      <c r="BD120" s="434"/>
      <c r="BE120" s="434"/>
      <c r="BF120" s="435"/>
    </row>
    <row r="121" spans="2:58" ht="20.25" customHeight="1" x14ac:dyDescent="0.45">
      <c r="B121" s="548">
        <f>B118+1</f>
        <v>34</v>
      </c>
      <c r="C121" s="381"/>
      <c r="D121" s="382"/>
      <c r="E121" s="383"/>
      <c r="F121" s="113"/>
      <c r="G121" s="427"/>
      <c r="H121" s="429"/>
      <c r="I121" s="413"/>
      <c r="J121" s="413"/>
      <c r="K121" s="414"/>
      <c r="L121" s="430"/>
      <c r="M121" s="431"/>
      <c r="N121" s="431"/>
      <c r="O121" s="432"/>
      <c r="P121" s="499" t="s">
        <v>49</v>
      </c>
      <c r="Q121" s="500"/>
      <c r="R121" s="501"/>
      <c r="S121" s="259"/>
      <c r="T121" s="258"/>
      <c r="U121" s="258"/>
      <c r="V121" s="258"/>
      <c r="W121" s="258"/>
      <c r="X121" s="258"/>
      <c r="Y121" s="260"/>
      <c r="Z121" s="259"/>
      <c r="AA121" s="258"/>
      <c r="AB121" s="258"/>
      <c r="AC121" s="258"/>
      <c r="AD121" s="258"/>
      <c r="AE121" s="258"/>
      <c r="AF121" s="260"/>
      <c r="AG121" s="259"/>
      <c r="AH121" s="258"/>
      <c r="AI121" s="258"/>
      <c r="AJ121" s="258"/>
      <c r="AK121" s="258"/>
      <c r="AL121" s="258"/>
      <c r="AM121" s="260"/>
      <c r="AN121" s="259"/>
      <c r="AO121" s="258"/>
      <c r="AP121" s="258"/>
      <c r="AQ121" s="258"/>
      <c r="AR121" s="258"/>
      <c r="AS121" s="258"/>
      <c r="AT121" s="260"/>
      <c r="AU121" s="259"/>
      <c r="AV121" s="258"/>
      <c r="AW121" s="258"/>
      <c r="AX121" s="609"/>
      <c r="AY121" s="610"/>
      <c r="AZ121" s="611"/>
      <c r="BA121" s="612"/>
      <c r="BB121" s="448"/>
      <c r="BC121" s="431"/>
      <c r="BD121" s="431"/>
      <c r="BE121" s="431"/>
      <c r="BF121" s="432"/>
    </row>
    <row r="122" spans="2:58" ht="20.25" customHeight="1" x14ac:dyDescent="0.45">
      <c r="B122" s="548"/>
      <c r="C122" s="384"/>
      <c r="D122" s="385"/>
      <c r="E122" s="386"/>
      <c r="F122" s="91"/>
      <c r="G122" s="408"/>
      <c r="H122" s="412"/>
      <c r="I122" s="413"/>
      <c r="J122" s="413"/>
      <c r="K122" s="414"/>
      <c r="L122" s="418"/>
      <c r="M122" s="419"/>
      <c r="N122" s="419"/>
      <c r="O122" s="420"/>
      <c r="P122" s="502" t="s">
        <v>15</v>
      </c>
      <c r="Q122" s="503"/>
      <c r="R122" s="504"/>
      <c r="S122" s="252" t="str">
        <f>IF(S121="","",VLOOKUP(S121,シフト記号表!$C$6:$K$35,9,FALSE))</f>
        <v/>
      </c>
      <c r="T122" s="253" t="str">
        <f>IF(T121="","",VLOOKUP(T121,シフト記号表!$C$6:$K$35,9,FALSE))</f>
        <v/>
      </c>
      <c r="U122" s="253" t="str">
        <f>IF(U121="","",VLOOKUP(U121,シフト記号表!$C$6:$K$35,9,FALSE))</f>
        <v/>
      </c>
      <c r="V122" s="253" t="str">
        <f>IF(V121="","",VLOOKUP(V121,シフト記号表!$C$6:$K$35,9,FALSE))</f>
        <v/>
      </c>
      <c r="W122" s="253" t="str">
        <f>IF(W121="","",VLOOKUP(W121,シフト記号表!$C$6:$K$35,9,FALSE))</f>
        <v/>
      </c>
      <c r="X122" s="253" t="str">
        <f>IF(X121="","",VLOOKUP(X121,シフト記号表!$C$6:$K$35,9,FALSE))</f>
        <v/>
      </c>
      <c r="Y122" s="254" t="str">
        <f>IF(Y121="","",VLOOKUP(Y121,シフト記号表!$C$6:$K$35,9,FALSE))</f>
        <v/>
      </c>
      <c r="Z122" s="252" t="str">
        <f>IF(Z121="","",VLOOKUP(Z121,シフト記号表!$C$6:$K$35,9,FALSE))</f>
        <v/>
      </c>
      <c r="AA122" s="253" t="str">
        <f>IF(AA121="","",VLOOKUP(AA121,シフト記号表!$C$6:$K$35,9,FALSE))</f>
        <v/>
      </c>
      <c r="AB122" s="253" t="str">
        <f>IF(AB121="","",VLOOKUP(AB121,シフト記号表!$C$6:$K$35,9,FALSE))</f>
        <v/>
      </c>
      <c r="AC122" s="253" t="str">
        <f>IF(AC121="","",VLOOKUP(AC121,シフト記号表!$C$6:$K$35,9,FALSE))</f>
        <v/>
      </c>
      <c r="AD122" s="253" t="str">
        <f>IF(AD121="","",VLOOKUP(AD121,シフト記号表!$C$6:$K$35,9,FALSE))</f>
        <v/>
      </c>
      <c r="AE122" s="253" t="str">
        <f>IF(AE121="","",VLOOKUP(AE121,シフト記号表!$C$6:$K$35,9,FALSE))</f>
        <v/>
      </c>
      <c r="AF122" s="254" t="str">
        <f>IF(AF121="","",VLOOKUP(AF121,シフト記号表!$C$6:$K$35,9,FALSE))</f>
        <v/>
      </c>
      <c r="AG122" s="252" t="str">
        <f>IF(AG121="","",VLOOKUP(AG121,シフト記号表!$C$6:$K$35,9,FALSE))</f>
        <v/>
      </c>
      <c r="AH122" s="253" t="str">
        <f>IF(AH121="","",VLOOKUP(AH121,シフト記号表!$C$6:$K$35,9,FALSE))</f>
        <v/>
      </c>
      <c r="AI122" s="253" t="str">
        <f>IF(AI121="","",VLOOKUP(AI121,シフト記号表!$C$6:$K$35,9,FALSE))</f>
        <v/>
      </c>
      <c r="AJ122" s="253" t="str">
        <f>IF(AJ121="","",VLOOKUP(AJ121,シフト記号表!$C$6:$K$35,9,FALSE))</f>
        <v/>
      </c>
      <c r="AK122" s="253" t="str">
        <f>IF(AK121="","",VLOOKUP(AK121,シフト記号表!$C$6:$K$35,9,FALSE))</f>
        <v/>
      </c>
      <c r="AL122" s="253" t="str">
        <f>IF(AL121="","",VLOOKUP(AL121,シフト記号表!$C$6:$K$35,9,FALSE))</f>
        <v/>
      </c>
      <c r="AM122" s="254" t="str">
        <f>IF(AM121="","",VLOOKUP(AM121,シフト記号表!$C$6:$K$35,9,FALSE))</f>
        <v/>
      </c>
      <c r="AN122" s="252" t="str">
        <f>IF(AN121="","",VLOOKUP(AN121,シフト記号表!$C$6:$K$35,9,FALSE))</f>
        <v/>
      </c>
      <c r="AO122" s="253" t="str">
        <f>IF(AO121="","",VLOOKUP(AO121,シフト記号表!$C$6:$K$35,9,FALSE))</f>
        <v/>
      </c>
      <c r="AP122" s="253" t="str">
        <f>IF(AP121="","",VLOOKUP(AP121,シフト記号表!$C$6:$K$35,9,FALSE))</f>
        <v/>
      </c>
      <c r="AQ122" s="253" t="str">
        <f>IF(AQ121="","",VLOOKUP(AQ121,シフト記号表!$C$6:$K$35,9,FALSE))</f>
        <v/>
      </c>
      <c r="AR122" s="253" t="str">
        <f>IF(AR121="","",VLOOKUP(AR121,シフト記号表!$C$6:$K$35,9,FALSE))</f>
        <v/>
      </c>
      <c r="AS122" s="253" t="str">
        <f>IF(AS121="","",VLOOKUP(AS121,シフト記号表!$C$6:$K$35,9,FALSE))</f>
        <v/>
      </c>
      <c r="AT122" s="254" t="str">
        <f>IF(AT121="","",VLOOKUP(AT121,シフト記号表!$C$6:$K$35,9,FALSE))</f>
        <v/>
      </c>
      <c r="AU122" s="252" t="str">
        <f>IF(AU121="","",VLOOKUP(AU121,シフト記号表!$C$6:$K$35,9,FALSE))</f>
        <v/>
      </c>
      <c r="AV122" s="253" t="str">
        <f>IF(AV121="","",VLOOKUP(AV121,シフト記号表!$C$6:$K$35,9,FALSE))</f>
        <v/>
      </c>
      <c r="AW122" s="253" t="str">
        <f>IF(AW121="","",VLOOKUP(AW121,シフト記号表!$C$6:$K$35,9,FALSE))</f>
        <v/>
      </c>
      <c r="AX122" s="505">
        <f>IF($BB$3="４週",SUM(S122:AT122),IF($BB$3="暦月",SUM(S122:AW122),""))</f>
        <v>0</v>
      </c>
      <c r="AY122" s="506"/>
      <c r="AZ122" s="507">
        <f>IF($BB$3="４週",AX122/4,IF($BB$3="暦月",勤務形態一覧表!AX122/(勤務形態一覧表!$BB$8/7),""))</f>
        <v>0</v>
      </c>
      <c r="BA122" s="508"/>
      <c r="BB122" s="449"/>
      <c r="BC122" s="419"/>
      <c r="BD122" s="419"/>
      <c r="BE122" s="419"/>
      <c r="BF122" s="420"/>
    </row>
    <row r="123" spans="2:58" ht="20.25" customHeight="1" x14ac:dyDescent="0.45">
      <c r="B123" s="548"/>
      <c r="C123" s="387"/>
      <c r="D123" s="388"/>
      <c r="E123" s="389"/>
      <c r="F123" s="116">
        <f>C121</f>
        <v>0</v>
      </c>
      <c r="G123" s="428"/>
      <c r="H123" s="412"/>
      <c r="I123" s="413"/>
      <c r="J123" s="413"/>
      <c r="K123" s="414"/>
      <c r="L123" s="433"/>
      <c r="M123" s="434"/>
      <c r="N123" s="434"/>
      <c r="O123" s="435"/>
      <c r="P123" s="509" t="s">
        <v>50</v>
      </c>
      <c r="Q123" s="510"/>
      <c r="R123" s="511"/>
      <c r="S123" s="255" t="str">
        <f>IF(S121="","",VLOOKUP(S121,シフト記号表!$C$6:$U$35,19,FALSE))</f>
        <v/>
      </c>
      <c r="T123" s="256" t="str">
        <f>IF(T121="","",VLOOKUP(T121,シフト記号表!$C$6:$U$35,19,FALSE))</f>
        <v/>
      </c>
      <c r="U123" s="256" t="str">
        <f>IF(U121="","",VLOOKUP(U121,シフト記号表!$C$6:$U$35,19,FALSE))</f>
        <v/>
      </c>
      <c r="V123" s="256" t="str">
        <f>IF(V121="","",VLOOKUP(V121,シフト記号表!$C$6:$U$35,19,FALSE))</f>
        <v/>
      </c>
      <c r="W123" s="256" t="str">
        <f>IF(W121="","",VLOOKUP(W121,シフト記号表!$C$6:$U$35,19,FALSE))</f>
        <v/>
      </c>
      <c r="X123" s="256" t="str">
        <f>IF(X121="","",VLOOKUP(X121,シフト記号表!$C$6:$U$35,19,FALSE))</f>
        <v/>
      </c>
      <c r="Y123" s="257" t="str">
        <f>IF(Y121="","",VLOOKUP(Y121,シフト記号表!$C$6:$U$35,19,FALSE))</f>
        <v/>
      </c>
      <c r="Z123" s="255" t="str">
        <f>IF(Z121="","",VLOOKUP(Z121,シフト記号表!$C$6:$U$35,19,FALSE))</f>
        <v/>
      </c>
      <c r="AA123" s="256" t="str">
        <f>IF(AA121="","",VLOOKUP(AA121,シフト記号表!$C$6:$U$35,19,FALSE))</f>
        <v/>
      </c>
      <c r="AB123" s="256" t="str">
        <f>IF(AB121="","",VLOOKUP(AB121,シフト記号表!$C$6:$U$35,19,FALSE))</f>
        <v/>
      </c>
      <c r="AC123" s="256" t="str">
        <f>IF(AC121="","",VLOOKUP(AC121,シフト記号表!$C$6:$U$35,19,FALSE))</f>
        <v/>
      </c>
      <c r="AD123" s="256" t="str">
        <f>IF(AD121="","",VLOOKUP(AD121,シフト記号表!$C$6:$U$35,19,FALSE))</f>
        <v/>
      </c>
      <c r="AE123" s="256" t="str">
        <f>IF(AE121="","",VLOOKUP(AE121,シフト記号表!$C$6:$U$35,19,FALSE))</f>
        <v/>
      </c>
      <c r="AF123" s="257" t="str">
        <f>IF(AF121="","",VLOOKUP(AF121,シフト記号表!$C$6:$U$35,19,FALSE))</f>
        <v/>
      </c>
      <c r="AG123" s="255" t="str">
        <f>IF(AG121="","",VLOOKUP(AG121,シフト記号表!$C$6:$U$35,19,FALSE))</f>
        <v/>
      </c>
      <c r="AH123" s="256" t="str">
        <f>IF(AH121="","",VLOOKUP(AH121,シフト記号表!$C$6:$U$35,19,FALSE))</f>
        <v/>
      </c>
      <c r="AI123" s="256" t="str">
        <f>IF(AI121="","",VLOOKUP(AI121,シフト記号表!$C$6:$U$35,19,FALSE))</f>
        <v/>
      </c>
      <c r="AJ123" s="256" t="str">
        <f>IF(AJ121="","",VLOOKUP(AJ121,シフト記号表!$C$6:$U$35,19,FALSE))</f>
        <v/>
      </c>
      <c r="AK123" s="256" t="str">
        <f>IF(AK121="","",VLOOKUP(AK121,シフト記号表!$C$6:$U$35,19,FALSE))</f>
        <v/>
      </c>
      <c r="AL123" s="256" t="str">
        <f>IF(AL121="","",VLOOKUP(AL121,シフト記号表!$C$6:$U$35,19,FALSE))</f>
        <v/>
      </c>
      <c r="AM123" s="257" t="str">
        <f>IF(AM121="","",VLOOKUP(AM121,シフト記号表!$C$6:$U$35,19,FALSE))</f>
        <v/>
      </c>
      <c r="AN123" s="255" t="str">
        <f>IF(AN121="","",VLOOKUP(AN121,シフト記号表!$C$6:$U$35,19,FALSE))</f>
        <v/>
      </c>
      <c r="AO123" s="256" t="str">
        <f>IF(AO121="","",VLOOKUP(AO121,シフト記号表!$C$6:$U$35,19,FALSE))</f>
        <v/>
      </c>
      <c r="AP123" s="256" t="str">
        <f>IF(AP121="","",VLOOKUP(AP121,シフト記号表!$C$6:$U$35,19,FALSE))</f>
        <v/>
      </c>
      <c r="AQ123" s="256" t="str">
        <f>IF(AQ121="","",VLOOKUP(AQ121,シフト記号表!$C$6:$U$35,19,FALSE))</f>
        <v/>
      </c>
      <c r="AR123" s="256" t="str">
        <f>IF(AR121="","",VLOOKUP(AR121,シフト記号表!$C$6:$U$35,19,FALSE))</f>
        <v/>
      </c>
      <c r="AS123" s="256" t="str">
        <f>IF(AS121="","",VLOOKUP(AS121,シフト記号表!$C$6:$U$35,19,FALSE))</f>
        <v/>
      </c>
      <c r="AT123" s="257" t="str">
        <f>IF(AT121="","",VLOOKUP(AT121,シフト記号表!$C$6:$U$35,19,FALSE))</f>
        <v/>
      </c>
      <c r="AU123" s="255" t="str">
        <f>IF(AU121="","",VLOOKUP(AU121,シフト記号表!$C$6:$U$35,19,FALSE))</f>
        <v/>
      </c>
      <c r="AV123" s="256" t="str">
        <f>IF(AV121="","",VLOOKUP(AV121,シフト記号表!$C$6:$U$35,19,FALSE))</f>
        <v/>
      </c>
      <c r="AW123" s="256" t="str">
        <f>IF(AW121="","",VLOOKUP(AW121,シフト記号表!$C$6:$U$35,19,FALSE))</f>
        <v/>
      </c>
      <c r="AX123" s="512">
        <f>IF($BB$3="４週",SUM(S123:AT123),IF($BB$3="暦月",SUM(S123:AW123),""))</f>
        <v>0</v>
      </c>
      <c r="AY123" s="513"/>
      <c r="AZ123" s="514">
        <f>IF($BB$3="４週",AX123/4,IF($BB$3="暦月",勤務形態一覧表!AX123/(勤務形態一覧表!$BB$8/7),""))</f>
        <v>0</v>
      </c>
      <c r="BA123" s="515"/>
      <c r="BB123" s="450"/>
      <c r="BC123" s="434"/>
      <c r="BD123" s="434"/>
      <c r="BE123" s="434"/>
      <c r="BF123" s="435"/>
    </row>
    <row r="124" spans="2:58" ht="20.25" customHeight="1" x14ac:dyDescent="0.45">
      <c r="B124" s="548">
        <f>B121+1</f>
        <v>35</v>
      </c>
      <c r="C124" s="381"/>
      <c r="D124" s="382"/>
      <c r="E124" s="383"/>
      <c r="F124" s="113"/>
      <c r="G124" s="427"/>
      <c r="H124" s="429"/>
      <c r="I124" s="413"/>
      <c r="J124" s="413"/>
      <c r="K124" s="414"/>
      <c r="L124" s="430"/>
      <c r="M124" s="431"/>
      <c r="N124" s="431"/>
      <c r="O124" s="432"/>
      <c r="P124" s="499" t="s">
        <v>49</v>
      </c>
      <c r="Q124" s="500"/>
      <c r="R124" s="501"/>
      <c r="S124" s="259"/>
      <c r="T124" s="258"/>
      <c r="U124" s="258"/>
      <c r="V124" s="258"/>
      <c r="W124" s="258"/>
      <c r="X124" s="258"/>
      <c r="Y124" s="260"/>
      <c r="Z124" s="259"/>
      <c r="AA124" s="258"/>
      <c r="AB124" s="258"/>
      <c r="AC124" s="258"/>
      <c r="AD124" s="258"/>
      <c r="AE124" s="258"/>
      <c r="AF124" s="260"/>
      <c r="AG124" s="259"/>
      <c r="AH124" s="258"/>
      <c r="AI124" s="258"/>
      <c r="AJ124" s="258"/>
      <c r="AK124" s="258"/>
      <c r="AL124" s="258"/>
      <c r="AM124" s="260"/>
      <c r="AN124" s="259"/>
      <c r="AO124" s="258"/>
      <c r="AP124" s="258"/>
      <c r="AQ124" s="258"/>
      <c r="AR124" s="258"/>
      <c r="AS124" s="258"/>
      <c r="AT124" s="260"/>
      <c r="AU124" s="259"/>
      <c r="AV124" s="258"/>
      <c r="AW124" s="258"/>
      <c r="AX124" s="609"/>
      <c r="AY124" s="610"/>
      <c r="AZ124" s="611"/>
      <c r="BA124" s="612"/>
      <c r="BB124" s="448"/>
      <c r="BC124" s="431"/>
      <c r="BD124" s="431"/>
      <c r="BE124" s="431"/>
      <c r="BF124" s="432"/>
    </row>
    <row r="125" spans="2:58" ht="20.25" customHeight="1" x14ac:dyDescent="0.45">
      <c r="B125" s="548"/>
      <c r="C125" s="384"/>
      <c r="D125" s="385"/>
      <c r="E125" s="386"/>
      <c r="F125" s="91"/>
      <c r="G125" s="408"/>
      <c r="H125" s="412"/>
      <c r="I125" s="413"/>
      <c r="J125" s="413"/>
      <c r="K125" s="414"/>
      <c r="L125" s="418"/>
      <c r="M125" s="419"/>
      <c r="N125" s="419"/>
      <c r="O125" s="420"/>
      <c r="P125" s="502" t="s">
        <v>15</v>
      </c>
      <c r="Q125" s="503"/>
      <c r="R125" s="504"/>
      <c r="S125" s="252" t="str">
        <f>IF(S124="","",VLOOKUP(S124,シフト記号表!$C$6:$K$35,9,FALSE))</f>
        <v/>
      </c>
      <c r="T125" s="253" t="str">
        <f>IF(T124="","",VLOOKUP(T124,シフト記号表!$C$6:$K$35,9,FALSE))</f>
        <v/>
      </c>
      <c r="U125" s="253" t="str">
        <f>IF(U124="","",VLOOKUP(U124,シフト記号表!$C$6:$K$35,9,FALSE))</f>
        <v/>
      </c>
      <c r="V125" s="253" t="str">
        <f>IF(V124="","",VLOOKUP(V124,シフト記号表!$C$6:$K$35,9,FALSE))</f>
        <v/>
      </c>
      <c r="W125" s="253" t="str">
        <f>IF(W124="","",VLOOKUP(W124,シフト記号表!$C$6:$K$35,9,FALSE))</f>
        <v/>
      </c>
      <c r="X125" s="253" t="str">
        <f>IF(X124="","",VLOOKUP(X124,シフト記号表!$C$6:$K$35,9,FALSE))</f>
        <v/>
      </c>
      <c r="Y125" s="254" t="str">
        <f>IF(Y124="","",VLOOKUP(Y124,シフト記号表!$C$6:$K$35,9,FALSE))</f>
        <v/>
      </c>
      <c r="Z125" s="252" t="str">
        <f>IF(Z124="","",VLOOKUP(Z124,シフト記号表!$C$6:$K$35,9,FALSE))</f>
        <v/>
      </c>
      <c r="AA125" s="253" t="str">
        <f>IF(AA124="","",VLOOKUP(AA124,シフト記号表!$C$6:$K$35,9,FALSE))</f>
        <v/>
      </c>
      <c r="AB125" s="253" t="str">
        <f>IF(AB124="","",VLOOKUP(AB124,シフト記号表!$C$6:$K$35,9,FALSE))</f>
        <v/>
      </c>
      <c r="AC125" s="253" t="str">
        <f>IF(AC124="","",VLOOKUP(AC124,シフト記号表!$C$6:$K$35,9,FALSE))</f>
        <v/>
      </c>
      <c r="AD125" s="253" t="str">
        <f>IF(AD124="","",VLOOKUP(AD124,シフト記号表!$C$6:$K$35,9,FALSE))</f>
        <v/>
      </c>
      <c r="AE125" s="253" t="str">
        <f>IF(AE124="","",VLOOKUP(AE124,シフト記号表!$C$6:$K$35,9,FALSE))</f>
        <v/>
      </c>
      <c r="AF125" s="254" t="str">
        <f>IF(AF124="","",VLOOKUP(AF124,シフト記号表!$C$6:$K$35,9,FALSE))</f>
        <v/>
      </c>
      <c r="AG125" s="252" t="str">
        <f>IF(AG124="","",VLOOKUP(AG124,シフト記号表!$C$6:$K$35,9,FALSE))</f>
        <v/>
      </c>
      <c r="AH125" s="253" t="str">
        <f>IF(AH124="","",VLOOKUP(AH124,シフト記号表!$C$6:$K$35,9,FALSE))</f>
        <v/>
      </c>
      <c r="AI125" s="253" t="str">
        <f>IF(AI124="","",VLOOKUP(AI124,シフト記号表!$C$6:$K$35,9,FALSE))</f>
        <v/>
      </c>
      <c r="AJ125" s="253" t="str">
        <f>IF(AJ124="","",VLOOKUP(AJ124,シフト記号表!$C$6:$K$35,9,FALSE))</f>
        <v/>
      </c>
      <c r="AK125" s="253" t="str">
        <f>IF(AK124="","",VLOOKUP(AK124,シフト記号表!$C$6:$K$35,9,FALSE))</f>
        <v/>
      </c>
      <c r="AL125" s="253" t="str">
        <f>IF(AL124="","",VLOOKUP(AL124,シフト記号表!$C$6:$K$35,9,FALSE))</f>
        <v/>
      </c>
      <c r="AM125" s="254" t="str">
        <f>IF(AM124="","",VLOOKUP(AM124,シフト記号表!$C$6:$K$35,9,FALSE))</f>
        <v/>
      </c>
      <c r="AN125" s="252" t="str">
        <f>IF(AN124="","",VLOOKUP(AN124,シフト記号表!$C$6:$K$35,9,FALSE))</f>
        <v/>
      </c>
      <c r="AO125" s="253" t="str">
        <f>IF(AO124="","",VLOOKUP(AO124,シフト記号表!$C$6:$K$35,9,FALSE))</f>
        <v/>
      </c>
      <c r="AP125" s="253" t="str">
        <f>IF(AP124="","",VLOOKUP(AP124,シフト記号表!$C$6:$K$35,9,FALSE))</f>
        <v/>
      </c>
      <c r="AQ125" s="253" t="str">
        <f>IF(AQ124="","",VLOOKUP(AQ124,シフト記号表!$C$6:$K$35,9,FALSE))</f>
        <v/>
      </c>
      <c r="AR125" s="253" t="str">
        <f>IF(AR124="","",VLOOKUP(AR124,シフト記号表!$C$6:$K$35,9,FALSE))</f>
        <v/>
      </c>
      <c r="AS125" s="253" t="str">
        <f>IF(AS124="","",VLOOKUP(AS124,シフト記号表!$C$6:$K$35,9,FALSE))</f>
        <v/>
      </c>
      <c r="AT125" s="254" t="str">
        <f>IF(AT124="","",VLOOKUP(AT124,シフト記号表!$C$6:$K$35,9,FALSE))</f>
        <v/>
      </c>
      <c r="AU125" s="252" t="str">
        <f>IF(AU124="","",VLOOKUP(AU124,シフト記号表!$C$6:$K$35,9,FALSE))</f>
        <v/>
      </c>
      <c r="AV125" s="253" t="str">
        <f>IF(AV124="","",VLOOKUP(AV124,シフト記号表!$C$6:$K$35,9,FALSE))</f>
        <v/>
      </c>
      <c r="AW125" s="253" t="str">
        <f>IF(AW124="","",VLOOKUP(AW124,シフト記号表!$C$6:$K$35,9,FALSE))</f>
        <v/>
      </c>
      <c r="AX125" s="505">
        <f>IF($BB$3="４週",SUM(S125:AT125),IF($BB$3="暦月",SUM(S125:AW125),""))</f>
        <v>0</v>
      </c>
      <c r="AY125" s="506"/>
      <c r="AZ125" s="507">
        <f>IF($BB$3="４週",AX125/4,IF($BB$3="暦月",勤務形態一覧表!AX125/(勤務形態一覧表!$BB$8/7),""))</f>
        <v>0</v>
      </c>
      <c r="BA125" s="508"/>
      <c r="BB125" s="449"/>
      <c r="BC125" s="419"/>
      <c r="BD125" s="419"/>
      <c r="BE125" s="419"/>
      <c r="BF125" s="420"/>
    </row>
    <row r="126" spans="2:58" ht="20.25" customHeight="1" x14ac:dyDescent="0.45">
      <c r="B126" s="548"/>
      <c r="C126" s="387"/>
      <c r="D126" s="388"/>
      <c r="E126" s="389"/>
      <c r="F126" s="116">
        <f>C124</f>
        <v>0</v>
      </c>
      <c r="G126" s="428"/>
      <c r="H126" s="412"/>
      <c r="I126" s="413"/>
      <c r="J126" s="413"/>
      <c r="K126" s="414"/>
      <c r="L126" s="433"/>
      <c r="M126" s="434"/>
      <c r="N126" s="434"/>
      <c r="O126" s="435"/>
      <c r="P126" s="509" t="s">
        <v>50</v>
      </c>
      <c r="Q126" s="510"/>
      <c r="R126" s="511"/>
      <c r="S126" s="255" t="str">
        <f>IF(S124="","",VLOOKUP(S124,シフト記号表!$C$6:$U$35,19,FALSE))</f>
        <v/>
      </c>
      <c r="T126" s="256" t="str">
        <f>IF(T124="","",VLOOKUP(T124,シフト記号表!$C$6:$U$35,19,FALSE))</f>
        <v/>
      </c>
      <c r="U126" s="256" t="str">
        <f>IF(U124="","",VLOOKUP(U124,シフト記号表!$C$6:$U$35,19,FALSE))</f>
        <v/>
      </c>
      <c r="V126" s="256" t="str">
        <f>IF(V124="","",VLOOKUP(V124,シフト記号表!$C$6:$U$35,19,FALSE))</f>
        <v/>
      </c>
      <c r="W126" s="256" t="str">
        <f>IF(W124="","",VLOOKUP(W124,シフト記号表!$C$6:$U$35,19,FALSE))</f>
        <v/>
      </c>
      <c r="X126" s="256" t="str">
        <f>IF(X124="","",VLOOKUP(X124,シフト記号表!$C$6:$U$35,19,FALSE))</f>
        <v/>
      </c>
      <c r="Y126" s="257" t="str">
        <f>IF(Y124="","",VLOOKUP(Y124,シフト記号表!$C$6:$U$35,19,FALSE))</f>
        <v/>
      </c>
      <c r="Z126" s="255" t="str">
        <f>IF(Z124="","",VLOOKUP(Z124,シフト記号表!$C$6:$U$35,19,FALSE))</f>
        <v/>
      </c>
      <c r="AA126" s="256" t="str">
        <f>IF(AA124="","",VLOOKUP(AA124,シフト記号表!$C$6:$U$35,19,FALSE))</f>
        <v/>
      </c>
      <c r="AB126" s="256" t="str">
        <f>IF(AB124="","",VLOOKUP(AB124,シフト記号表!$C$6:$U$35,19,FALSE))</f>
        <v/>
      </c>
      <c r="AC126" s="256" t="str">
        <f>IF(AC124="","",VLOOKUP(AC124,シフト記号表!$C$6:$U$35,19,FALSE))</f>
        <v/>
      </c>
      <c r="AD126" s="256" t="str">
        <f>IF(AD124="","",VLOOKUP(AD124,シフト記号表!$C$6:$U$35,19,FALSE))</f>
        <v/>
      </c>
      <c r="AE126" s="256" t="str">
        <f>IF(AE124="","",VLOOKUP(AE124,シフト記号表!$C$6:$U$35,19,FALSE))</f>
        <v/>
      </c>
      <c r="AF126" s="257" t="str">
        <f>IF(AF124="","",VLOOKUP(AF124,シフト記号表!$C$6:$U$35,19,FALSE))</f>
        <v/>
      </c>
      <c r="AG126" s="255" t="str">
        <f>IF(AG124="","",VLOOKUP(AG124,シフト記号表!$C$6:$U$35,19,FALSE))</f>
        <v/>
      </c>
      <c r="AH126" s="256" t="str">
        <f>IF(AH124="","",VLOOKUP(AH124,シフト記号表!$C$6:$U$35,19,FALSE))</f>
        <v/>
      </c>
      <c r="AI126" s="256" t="str">
        <f>IF(AI124="","",VLOOKUP(AI124,シフト記号表!$C$6:$U$35,19,FALSE))</f>
        <v/>
      </c>
      <c r="AJ126" s="256" t="str">
        <f>IF(AJ124="","",VLOOKUP(AJ124,シフト記号表!$C$6:$U$35,19,FALSE))</f>
        <v/>
      </c>
      <c r="AK126" s="256" t="str">
        <f>IF(AK124="","",VLOOKUP(AK124,シフト記号表!$C$6:$U$35,19,FALSE))</f>
        <v/>
      </c>
      <c r="AL126" s="256" t="str">
        <f>IF(AL124="","",VLOOKUP(AL124,シフト記号表!$C$6:$U$35,19,FALSE))</f>
        <v/>
      </c>
      <c r="AM126" s="257" t="str">
        <f>IF(AM124="","",VLOOKUP(AM124,シフト記号表!$C$6:$U$35,19,FALSE))</f>
        <v/>
      </c>
      <c r="AN126" s="255" t="str">
        <f>IF(AN124="","",VLOOKUP(AN124,シフト記号表!$C$6:$U$35,19,FALSE))</f>
        <v/>
      </c>
      <c r="AO126" s="256" t="str">
        <f>IF(AO124="","",VLOOKUP(AO124,シフト記号表!$C$6:$U$35,19,FALSE))</f>
        <v/>
      </c>
      <c r="AP126" s="256" t="str">
        <f>IF(AP124="","",VLOOKUP(AP124,シフト記号表!$C$6:$U$35,19,FALSE))</f>
        <v/>
      </c>
      <c r="AQ126" s="256" t="str">
        <f>IF(AQ124="","",VLOOKUP(AQ124,シフト記号表!$C$6:$U$35,19,FALSE))</f>
        <v/>
      </c>
      <c r="AR126" s="256" t="str">
        <f>IF(AR124="","",VLOOKUP(AR124,シフト記号表!$C$6:$U$35,19,FALSE))</f>
        <v/>
      </c>
      <c r="AS126" s="256" t="str">
        <f>IF(AS124="","",VLOOKUP(AS124,シフト記号表!$C$6:$U$35,19,FALSE))</f>
        <v/>
      </c>
      <c r="AT126" s="257" t="str">
        <f>IF(AT124="","",VLOOKUP(AT124,シフト記号表!$C$6:$U$35,19,FALSE))</f>
        <v/>
      </c>
      <c r="AU126" s="255" t="str">
        <f>IF(AU124="","",VLOOKUP(AU124,シフト記号表!$C$6:$U$35,19,FALSE))</f>
        <v/>
      </c>
      <c r="AV126" s="256" t="str">
        <f>IF(AV124="","",VLOOKUP(AV124,シフト記号表!$C$6:$U$35,19,FALSE))</f>
        <v/>
      </c>
      <c r="AW126" s="256" t="str">
        <f>IF(AW124="","",VLOOKUP(AW124,シフト記号表!$C$6:$U$35,19,FALSE))</f>
        <v/>
      </c>
      <c r="AX126" s="512">
        <f>IF($BB$3="４週",SUM(S126:AT126),IF($BB$3="暦月",SUM(S126:AW126),""))</f>
        <v>0</v>
      </c>
      <c r="AY126" s="513"/>
      <c r="AZ126" s="514">
        <f>IF($BB$3="４週",AX126/4,IF($BB$3="暦月",勤務形態一覧表!AX126/(勤務形態一覧表!$BB$8/7),""))</f>
        <v>0</v>
      </c>
      <c r="BA126" s="515"/>
      <c r="BB126" s="450"/>
      <c r="BC126" s="434"/>
      <c r="BD126" s="434"/>
      <c r="BE126" s="434"/>
      <c r="BF126" s="435"/>
    </row>
    <row r="127" spans="2:58" ht="20.25" customHeight="1" x14ac:dyDescent="0.45">
      <c r="B127" s="548">
        <f>B124+1</f>
        <v>36</v>
      </c>
      <c r="C127" s="381"/>
      <c r="D127" s="382"/>
      <c r="E127" s="383"/>
      <c r="F127" s="113"/>
      <c r="G127" s="427"/>
      <c r="H127" s="429"/>
      <c r="I127" s="413"/>
      <c r="J127" s="413"/>
      <c r="K127" s="414"/>
      <c r="L127" s="430"/>
      <c r="M127" s="431"/>
      <c r="N127" s="431"/>
      <c r="O127" s="432"/>
      <c r="P127" s="499" t="s">
        <v>49</v>
      </c>
      <c r="Q127" s="500"/>
      <c r="R127" s="501"/>
      <c r="S127" s="259"/>
      <c r="T127" s="258"/>
      <c r="U127" s="258"/>
      <c r="V127" s="258"/>
      <c r="W127" s="258"/>
      <c r="X127" s="258"/>
      <c r="Y127" s="260"/>
      <c r="Z127" s="259"/>
      <c r="AA127" s="258"/>
      <c r="AB127" s="258"/>
      <c r="AC127" s="258"/>
      <c r="AD127" s="258"/>
      <c r="AE127" s="258"/>
      <c r="AF127" s="260"/>
      <c r="AG127" s="259"/>
      <c r="AH127" s="258"/>
      <c r="AI127" s="258"/>
      <c r="AJ127" s="258"/>
      <c r="AK127" s="258"/>
      <c r="AL127" s="258"/>
      <c r="AM127" s="260"/>
      <c r="AN127" s="259"/>
      <c r="AO127" s="258"/>
      <c r="AP127" s="258"/>
      <c r="AQ127" s="258"/>
      <c r="AR127" s="258"/>
      <c r="AS127" s="258"/>
      <c r="AT127" s="260"/>
      <c r="AU127" s="259"/>
      <c r="AV127" s="258"/>
      <c r="AW127" s="258"/>
      <c r="AX127" s="609"/>
      <c r="AY127" s="610"/>
      <c r="AZ127" s="611"/>
      <c r="BA127" s="612"/>
      <c r="BB127" s="448"/>
      <c r="BC127" s="431"/>
      <c r="BD127" s="431"/>
      <c r="BE127" s="431"/>
      <c r="BF127" s="432"/>
    </row>
    <row r="128" spans="2:58" ht="20.25" customHeight="1" x14ac:dyDescent="0.45">
      <c r="B128" s="548"/>
      <c r="C128" s="384"/>
      <c r="D128" s="385"/>
      <c r="E128" s="386"/>
      <c r="F128" s="91"/>
      <c r="G128" s="408"/>
      <c r="H128" s="412"/>
      <c r="I128" s="413"/>
      <c r="J128" s="413"/>
      <c r="K128" s="414"/>
      <c r="L128" s="418"/>
      <c r="M128" s="419"/>
      <c r="N128" s="419"/>
      <c r="O128" s="420"/>
      <c r="P128" s="502" t="s">
        <v>15</v>
      </c>
      <c r="Q128" s="503"/>
      <c r="R128" s="504"/>
      <c r="S128" s="252" t="str">
        <f>IF(S127="","",VLOOKUP(S127,シフト記号表!$C$6:$K$35,9,FALSE))</f>
        <v/>
      </c>
      <c r="T128" s="253" t="str">
        <f>IF(T127="","",VLOOKUP(T127,シフト記号表!$C$6:$K$35,9,FALSE))</f>
        <v/>
      </c>
      <c r="U128" s="253" t="str">
        <f>IF(U127="","",VLOOKUP(U127,シフト記号表!$C$6:$K$35,9,FALSE))</f>
        <v/>
      </c>
      <c r="V128" s="253" t="str">
        <f>IF(V127="","",VLOOKUP(V127,シフト記号表!$C$6:$K$35,9,FALSE))</f>
        <v/>
      </c>
      <c r="W128" s="253" t="str">
        <f>IF(W127="","",VLOOKUP(W127,シフト記号表!$C$6:$K$35,9,FALSE))</f>
        <v/>
      </c>
      <c r="X128" s="253" t="str">
        <f>IF(X127="","",VLOOKUP(X127,シフト記号表!$C$6:$K$35,9,FALSE))</f>
        <v/>
      </c>
      <c r="Y128" s="254" t="str">
        <f>IF(Y127="","",VLOOKUP(Y127,シフト記号表!$C$6:$K$35,9,FALSE))</f>
        <v/>
      </c>
      <c r="Z128" s="252" t="str">
        <f>IF(Z127="","",VLOOKUP(Z127,シフト記号表!$C$6:$K$35,9,FALSE))</f>
        <v/>
      </c>
      <c r="AA128" s="253" t="str">
        <f>IF(AA127="","",VLOOKUP(AA127,シフト記号表!$C$6:$K$35,9,FALSE))</f>
        <v/>
      </c>
      <c r="AB128" s="253" t="str">
        <f>IF(AB127="","",VLOOKUP(AB127,シフト記号表!$C$6:$K$35,9,FALSE))</f>
        <v/>
      </c>
      <c r="AC128" s="253" t="str">
        <f>IF(AC127="","",VLOOKUP(AC127,シフト記号表!$C$6:$K$35,9,FALSE))</f>
        <v/>
      </c>
      <c r="AD128" s="253" t="str">
        <f>IF(AD127="","",VLOOKUP(AD127,シフト記号表!$C$6:$K$35,9,FALSE))</f>
        <v/>
      </c>
      <c r="AE128" s="253" t="str">
        <f>IF(AE127="","",VLOOKUP(AE127,シフト記号表!$C$6:$K$35,9,FALSE))</f>
        <v/>
      </c>
      <c r="AF128" s="254" t="str">
        <f>IF(AF127="","",VLOOKUP(AF127,シフト記号表!$C$6:$K$35,9,FALSE))</f>
        <v/>
      </c>
      <c r="AG128" s="252" t="str">
        <f>IF(AG127="","",VLOOKUP(AG127,シフト記号表!$C$6:$K$35,9,FALSE))</f>
        <v/>
      </c>
      <c r="AH128" s="253" t="str">
        <f>IF(AH127="","",VLOOKUP(AH127,シフト記号表!$C$6:$K$35,9,FALSE))</f>
        <v/>
      </c>
      <c r="AI128" s="253" t="str">
        <f>IF(AI127="","",VLOOKUP(AI127,シフト記号表!$C$6:$K$35,9,FALSE))</f>
        <v/>
      </c>
      <c r="AJ128" s="253" t="str">
        <f>IF(AJ127="","",VLOOKUP(AJ127,シフト記号表!$C$6:$K$35,9,FALSE))</f>
        <v/>
      </c>
      <c r="AK128" s="253" t="str">
        <f>IF(AK127="","",VLOOKUP(AK127,シフト記号表!$C$6:$K$35,9,FALSE))</f>
        <v/>
      </c>
      <c r="AL128" s="253" t="str">
        <f>IF(AL127="","",VLOOKUP(AL127,シフト記号表!$C$6:$K$35,9,FALSE))</f>
        <v/>
      </c>
      <c r="AM128" s="254" t="str">
        <f>IF(AM127="","",VLOOKUP(AM127,シフト記号表!$C$6:$K$35,9,FALSE))</f>
        <v/>
      </c>
      <c r="AN128" s="252" t="str">
        <f>IF(AN127="","",VLOOKUP(AN127,シフト記号表!$C$6:$K$35,9,FALSE))</f>
        <v/>
      </c>
      <c r="AO128" s="253" t="str">
        <f>IF(AO127="","",VLOOKUP(AO127,シフト記号表!$C$6:$K$35,9,FALSE))</f>
        <v/>
      </c>
      <c r="AP128" s="253" t="str">
        <f>IF(AP127="","",VLOOKUP(AP127,シフト記号表!$C$6:$K$35,9,FALSE))</f>
        <v/>
      </c>
      <c r="AQ128" s="253" t="str">
        <f>IF(AQ127="","",VLOOKUP(AQ127,シフト記号表!$C$6:$K$35,9,FALSE))</f>
        <v/>
      </c>
      <c r="AR128" s="253" t="str">
        <f>IF(AR127="","",VLOOKUP(AR127,シフト記号表!$C$6:$K$35,9,FALSE))</f>
        <v/>
      </c>
      <c r="AS128" s="253" t="str">
        <f>IF(AS127="","",VLOOKUP(AS127,シフト記号表!$C$6:$K$35,9,FALSE))</f>
        <v/>
      </c>
      <c r="AT128" s="254" t="str">
        <f>IF(AT127="","",VLOOKUP(AT127,シフト記号表!$C$6:$K$35,9,FALSE))</f>
        <v/>
      </c>
      <c r="AU128" s="252" t="str">
        <f>IF(AU127="","",VLOOKUP(AU127,シフト記号表!$C$6:$K$35,9,FALSE))</f>
        <v/>
      </c>
      <c r="AV128" s="253" t="str">
        <f>IF(AV127="","",VLOOKUP(AV127,シフト記号表!$C$6:$K$35,9,FALSE))</f>
        <v/>
      </c>
      <c r="AW128" s="253" t="str">
        <f>IF(AW127="","",VLOOKUP(AW127,シフト記号表!$C$6:$K$35,9,FALSE))</f>
        <v/>
      </c>
      <c r="AX128" s="505">
        <f>IF($BB$3="４週",SUM(S128:AT128),IF($BB$3="暦月",SUM(S128:AW128),""))</f>
        <v>0</v>
      </c>
      <c r="AY128" s="506"/>
      <c r="AZ128" s="507">
        <f>IF($BB$3="４週",AX128/4,IF($BB$3="暦月",勤務形態一覧表!AX128/(勤務形態一覧表!$BB$8/7),""))</f>
        <v>0</v>
      </c>
      <c r="BA128" s="508"/>
      <c r="BB128" s="449"/>
      <c r="BC128" s="419"/>
      <c r="BD128" s="419"/>
      <c r="BE128" s="419"/>
      <c r="BF128" s="420"/>
    </row>
    <row r="129" spans="2:58" ht="20.25" customHeight="1" x14ac:dyDescent="0.45">
      <c r="B129" s="548"/>
      <c r="C129" s="387"/>
      <c r="D129" s="388"/>
      <c r="E129" s="389"/>
      <c r="F129" s="116">
        <f>C127</f>
        <v>0</v>
      </c>
      <c r="G129" s="428"/>
      <c r="H129" s="412"/>
      <c r="I129" s="413"/>
      <c r="J129" s="413"/>
      <c r="K129" s="414"/>
      <c r="L129" s="433"/>
      <c r="M129" s="434"/>
      <c r="N129" s="434"/>
      <c r="O129" s="435"/>
      <c r="P129" s="509" t="s">
        <v>50</v>
      </c>
      <c r="Q129" s="510"/>
      <c r="R129" s="511"/>
      <c r="S129" s="255" t="str">
        <f>IF(S127="","",VLOOKUP(S127,シフト記号表!$C$6:$U$35,19,FALSE))</f>
        <v/>
      </c>
      <c r="T129" s="256" t="str">
        <f>IF(T127="","",VLOOKUP(T127,シフト記号表!$C$6:$U$35,19,FALSE))</f>
        <v/>
      </c>
      <c r="U129" s="256" t="str">
        <f>IF(U127="","",VLOOKUP(U127,シフト記号表!$C$6:$U$35,19,FALSE))</f>
        <v/>
      </c>
      <c r="V129" s="256" t="str">
        <f>IF(V127="","",VLOOKUP(V127,シフト記号表!$C$6:$U$35,19,FALSE))</f>
        <v/>
      </c>
      <c r="W129" s="256" t="str">
        <f>IF(W127="","",VLOOKUP(W127,シフト記号表!$C$6:$U$35,19,FALSE))</f>
        <v/>
      </c>
      <c r="X129" s="256" t="str">
        <f>IF(X127="","",VLOOKUP(X127,シフト記号表!$C$6:$U$35,19,FALSE))</f>
        <v/>
      </c>
      <c r="Y129" s="257" t="str">
        <f>IF(Y127="","",VLOOKUP(Y127,シフト記号表!$C$6:$U$35,19,FALSE))</f>
        <v/>
      </c>
      <c r="Z129" s="255" t="str">
        <f>IF(Z127="","",VLOOKUP(Z127,シフト記号表!$C$6:$U$35,19,FALSE))</f>
        <v/>
      </c>
      <c r="AA129" s="256" t="str">
        <f>IF(AA127="","",VLOOKUP(AA127,シフト記号表!$C$6:$U$35,19,FALSE))</f>
        <v/>
      </c>
      <c r="AB129" s="256" t="str">
        <f>IF(AB127="","",VLOOKUP(AB127,シフト記号表!$C$6:$U$35,19,FALSE))</f>
        <v/>
      </c>
      <c r="AC129" s="256" t="str">
        <f>IF(AC127="","",VLOOKUP(AC127,シフト記号表!$C$6:$U$35,19,FALSE))</f>
        <v/>
      </c>
      <c r="AD129" s="256" t="str">
        <f>IF(AD127="","",VLOOKUP(AD127,シフト記号表!$C$6:$U$35,19,FALSE))</f>
        <v/>
      </c>
      <c r="AE129" s="256" t="str">
        <f>IF(AE127="","",VLOOKUP(AE127,シフト記号表!$C$6:$U$35,19,FALSE))</f>
        <v/>
      </c>
      <c r="AF129" s="257" t="str">
        <f>IF(AF127="","",VLOOKUP(AF127,シフト記号表!$C$6:$U$35,19,FALSE))</f>
        <v/>
      </c>
      <c r="AG129" s="255" t="str">
        <f>IF(AG127="","",VLOOKUP(AG127,シフト記号表!$C$6:$U$35,19,FALSE))</f>
        <v/>
      </c>
      <c r="AH129" s="256" t="str">
        <f>IF(AH127="","",VLOOKUP(AH127,シフト記号表!$C$6:$U$35,19,FALSE))</f>
        <v/>
      </c>
      <c r="AI129" s="256" t="str">
        <f>IF(AI127="","",VLOOKUP(AI127,シフト記号表!$C$6:$U$35,19,FALSE))</f>
        <v/>
      </c>
      <c r="AJ129" s="256" t="str">
        <f>IF(AJ127="","",VLOOKUP(AJ127,シフト記号表!$C$6:$U$35,19,FALSE))</f>
        <v/>
      </c>
      <c r="AK129" s="256" t="str">
        <f>IF(AK127="","",VLOOKUP(AK127,シフト記号表!$C$6:$U$35,19,FALSE))</f>
        <v/>
      </c>
      <c r="AL129" s="256" t="str">
        <f>IF(AL127="","",VLOOKUP(AL127,シフト記号表!$C$6:$U$35,19,FALSE))</f>
        <v/>
      </c>
      <c r="AM129" s="257" t="str">
        <f>IF(AM127="","",VLOOKUP(AM127,シフト記号表!$C$6:$U$35,19,FALSE))</f>
        <v/>
      </c>
      <c r="AN129" s="255" t="str">
        <f>IF(AN127="","",VLOOKUP(AN127,シフト記号表!$C$6:$U$35,19,FALSE))</f>
        <v/>
      </c>
      <c r="AO129" s="256" t="str">
        <f>IF(AO127="","",VLOOKUP(AO127,シフト記号表!$C$6:$U$35,19,FALSE))</f>
        <v/>
      </c>
      <c r="AP129" s="256" t="str">
        <f>IF(AP127="","",VLOOKUP(AP127,シフト記号表!$C$6:$U$35,19,FALSE))</f>
        <v/>
      </c>
      <c r="AQ129" s="256" t="str">
        <f>IF(AQ127="","",VLOOKUP(AQ127,シフト記号表!$C$6:$U$35,19,FALSE))</f>
        <v/>
      </c>
      <c r="AR129" s="256" t="str">
        <f>IF(AR127="","",VLOOKUP(AR127,シフト記号表!$C$6:$U$35,19,FALSE))</f>
        <v/>
      </c>
      <c r="AS129" s="256" t="str">
        <f>IF(AS127="","",VLOOKUP(AS127,シフト記号表!$C$6:$U$35,19,FALSE))</f>
        <v/>
      </c>
      <c r="AT129" s="257" t="str">
        <f>IF(AT127="","",VLOOKUP(AT127,シフト記号表!$C$6:$U$35,19,FALSE))</f>
        <v/>
      </c>
      <c r="AU129" s="255" t="str">
        <f>IF(AU127="","",VLOOKUP(AU127,シフト記号表!$C$6:$U$35,19,FALSE))</f>
        <v/>
      </c>
      <c r="AV129" s="256" t="str">
        <f>IF(AV127="","",VLOOKUP(AV127,シフト記号表!$C$6:$U$35,19,FALSE))</f>
        <v/>
      </c>
      <c r="AW129" s="256" t="str">
        <f>IF(AW127="","",VLOOKUP(AW127,シフト記号表!$C$6:$U$35,19,FALSE))</f>
        <v/>
      </c>
      <c r="AX129" s="512">
        <f>IF($BB$3="４週",SUM(S129:AT129),IF($BB$3="暦月",SUM(S129:AW129),""))</f>
        <v>0</v>
      </c>
      <c r="AY129" s="513"/>
      <c r="AZ129" s="514">
        <f>IF($BB$3="４週",AX129/4,IF($BB$3="暦月",勤務形態一覧表!AX129/(勤務形態一覧表!$BB$8/7),""))</f>
        <v>0</v>
      </c>
      <c r="BA129" s="515"/>
      <c r="BB129" s="450"/>
      <c r="BC129" s="434"/>
      <c r="BD129" s="434"/>
      <c r="BE129" s="434"/>
      <c r="BF129" s="435"/>
    </row>
    <row r="130" spans="2:58" ht="20.25" customHeight="1" x14ac:dyDescent="0.45">
      <c r="B130" s="548">
        <f>B127+1</f>
        <v>37</v>
      </c>
      <c r="C130" s="381"/>
      <c r="D130" s="382"/>
      <c r="E130" s="383"/>
      <c r="F130" s="113"/>
      <c r="G130" s="427"/>
      <c r="H130" s="429"/>
      <c r="I130" s="413"/>
      <c r="J130" s="413"/>
      <c r="K130" s="414"/>
      <c r="L130" s="430"/>
      <c r="M130" s="431"/>
      <c r="N130" s="431"/>
      <c r="O130" s="432"/>
      <c r="P130" s="499" t="s">
        <v>49</v>
      </c>
      <c r="Q130" s="500"/>
      <c r="R130" s="501"/>
      <c r="S130" s="259"/>
      <c r="T130" s="258"/>
      <c r="U130" s="258"/>
      <c r="V130" s="258"/>
      <c r="W130" s="258"/>
      <c r="X130" s="258"/>
      <c r="Y130" s="260"/>
      <c r="Z130" s="259"/>
      <c r="AA130" s="258"/>
      <c r="AB130" s="258"/>
      <c r="AC130" s="258"/>
      <c r="AD130" s="258"/>
      <c r="AE130" s="258"/>
      <c r="AF130" s="260"/>
      <c r="AG130" s="259"/>
      <c r="AH130" s="258"/>
      <c r="AI130" s="258"/>
      <c r="AJ130" s="258"/>
      <c r="AK130" s="258"/>
      <c r="AL130" s="258"/>
      <c r="AM130" s="260"/>
      <c r="AN130" s="259"/>
      <c r="AO130" s="258"/>
      <c r="AP130" s="258"/>
      <c r="AQ130" s="258"/>
      <c r="AR130" s="258"/>
      <c r="AS130" s="258"/>
      <c r="AT130" s="260"/>
      <c r="AU130" s="259"/>
      <c r="AV130" s="258"/>
      <c r="AW130" s="258"/>
      <c r="AX130" s="609"/>
      <c r="AY130" s="610"/>
      <c r="AZ130" s="611"/>
      <c r="BA130" s="612"/>
      <c r="BB130" s="448"/>
      <c r="BC130" s="431"/>
      <c r="BD130" s="431"/>
      <c r="BE130" s="431"/>
      <c r="BF130" s="432"/>
    </row>
    <row r="131" spans="2:58" ht="20.25" customHeight="1" x14ac:dyDescent="0.45">
      <c r="B131" s="548"/>
      <c r="C131" s="384"/>
      <c r="D131" s="385"/>
      <c r="E131" s="386"/>
      <c r="F131" s="91"/>
      <c r="G131" s="408"/>
      <c r="H131" s="412"/>
      <c r="I131" s="413"/>
      <c r="J131" s="413"/>
      <c r="K131" s="414"/>
      <c r="L131" s="418"/>
      <c r="M131" s="419"/>
      <c r="N131" s="419"/>
      <c r="O131" s="420"/>
      <c r="P131" s="502" t="s">
        <v>15</v>
      </c>
      <c r="Q131" s="503"/>
      <c r="R131" s="504"/>
      <c r="S131" s="252" t="str">
        <f>IF(S130="","",VLOOKUP(S130,シフト記号表!$C$6:$K$35,9,FALSE))</f>
        <v/>
      </c>
      <c r="T131" s="253" t="str">
        <f>IF(T130="","",VLOOKUP(T130,シフト記号表!$C$6:$K$35,9,FALSE))</f>
        <v/>
      </c>
      <c r="U131" s="253" t="str">
        <f>IF(U130="","",VLOOKUP(U130,シフト記号表!$C$6:$K$35,9,FALSE))</f>
        <v/>
      </c>
      <c r="V131" s="253" t="str">
        <f>IF(V130="","",VLOOKUP(V130,シフト記号表!$C$6:$K$35,9,FALSE))</f>
        <v/>
      </c>
      <c r="W131" s="253" t="str">
        <f>IF(W130="","",VLOOKUP(W130,シフト記号表!$C$6:$K$35,9,FALSE))</f>
        <v/>
      </c>
      <c r="X131" s="253" t="str">
        <f>IF(X130="","",VLOOKUP(X130,シフト記号表!$C$6:$K$35,9,FALSE))</f>
        <v/>
      </c>
      <c r="Y131" s="254" t="str">
        <f>IF(Y130="","",VLOOKUP(Y130,シフト記号表!$C$6:$K$35,9,FALSE))</f>
        <v/>
      </c>
      <c r="Z131" s="252" t="str">
        <f>IF(Z130="","",VLOOKUP(Z130,シフト記号表!$C$6:$K$35,9,FALSE))</f>
        <v/>
      </c>
      <c r="AA131" s="253" t="str">
        <f>IF(AA130="","",VLOOKUP(AA130,シフト記号表!$C$6:$K$35,9,FALSE))</f>
        <v/>
      </c>
      <c r="AB131" s="253" t="str">
        <f>IF(AB130="","",VLOOKUP(AB130,シフト記号表!$C$6:$K$35,9,FALSE))</f>
        <v/>
      </c>
      <c r="AC131" s="253" t="str">
        <f>IF(AC130="","",VLOOKUP(AC130,シフト記号表!$C$6:$K$35,9,FALSE))</f>
        <v/>
      </c>
      <c r="AD131" s="253" t="str">
        <f>IF(AD130="","",VLOOKUP(AD130,シフト記号表!$C$6:$K$35,9,FALSE))</f>
        <v/>
      </c>
      <c r="AE131" s="253" t="str">
        <f>IF(AE130="","",VLOOKUP(AE130,シフト記号表!$C$6:$K$35,9,FALSE))</f>
        <v/>
      </c>
      <c r="AF131" s="254" t="str">
        <f>IF(AF130="","",VLOOKUP(AF130,シフト記号表!$C$6:$K$35,9,FALSE))</f>
        <v/>
      </c>
      <c r="AG131" s="252" t="str">
        <f>IF(AG130="","",VLOOKUP(AG130,シフト記号表!$C$6:$K$35,9,FALSE))</f>
        <v/>
      </c>
      <c r="AH131" s="253" t="str">
        <f>IF(AH130="","",VLOOKUP(AH130,シフト記号表!$C$6:$K$35,9,FALSE))</f>
        <v/>
      </c>
      <c r="AI131" s="253" t="str">
        <f>IF(AI130="","",VLOOKUP(AI130,シフト記号表!$C$6:$K$35,9,FALSE))</f>
        <v/>
      </c>
      <c r="AJ131" s="253" t="str">
        <f>IF(AJ130="","",VLOOKUP(AJ130,シフト記号表!$C$6:$K$35,9,FALSE))</f>
        <v/>
      </c>
      <c r="AK131" s="253" t="str">
        <f>IF(AK130="","",VLOOKUP(AK130,シフト記号表!$C$6:$K$35,9,FALSE))</f>
        <v/>
      </c>
      <c r="AL131" s="253" t="str">
        <f>IF(AL130="","",VLOOKUP(AL130,シフト記号表!$C$6:$K$35,9,FALSE))</f>
        <v/>
      </c>
      <c r="AM131" s="254" t="str">
        <f>IF(AM130="","",VLOOKUP(AM130,シフト記号表!$C$6:$K$35,9,FALSE))</f>
        <v/>
      </c>
      <c r="AN131" s="252" t="str">
        <f>IF(AN130="","",VLOOKUP(AN130,シフト記号表!$C$6:$K$35,9,FALSE))</f>
        <v/>
      </c>
      <c r="AO131" s="253" t="str">
        <f>IF(AO130="","",VLOOKUP(AO130,シフト記号表!$C$6:$K$35,9,FALSE))</f>
        <v/>
      </c>
      <c r="AP131" s="253" t="str">
        <f>IF(AP130="","",VLOOKUP(AP130,シフト記号表!$C$6:$K$35,9,FALSE))</f>
        <v/>
      </c>
      <c r="AQ131" s="253" t="str">
        <f>IF(AQ130="","",VLOOKUP(AQ130,シフト記号表!$C$6:$K$35,9,FALSE))</f>
        <v/>
      </c>
      <c r="AR131" s="253" t="str">
        <f>IF(AR130="","",VLOOKUP(AR130,シフト記号表!$C$6:$K$35,9,FALSE))</f>
        <v/>
      </c>
      <c r="AS131" s="253" t="str">
        <f>IF(AS130="","",VLOOKUP(AS130,シフト記号表!$C$6:$K$35,9,FALSE))</f>
        <v/>
      </c>
      <c r="AT131" s="254" t="str">
        <f>IF(AT130="","",VLOOKUP(AT130,シフト記号表!$C$6:$K$35,9,FALSE))</f>
        <v/>
      </c>
      <c r="AU131" s="252" t="str">
        <f>IF(AU130="","",VLOOKUP(AU130,シフト記号表!$C$6:$K$35,9,FALSE))</f>
        <v/>
      </c>
      <c r="AV131" s="253" t="str">
        <f>IF(AV130="","",VLOOKUP(AV130,シフト記号表!$C$6:$K$35,9,FALSE))</f>
        <v/>
      </c>
      <c r="AW131" s="253" t="str">
        <f>IF(AW130="","",VLOOKUP(AW130,シフト記号表!$C$6:$K$35,9,FALSE))</f>
        <v/>
      </c>
      <c r="AX131" s="505">
        <f>IF($BB$3="４週",SUM(S131:AT131),IF($BB$3="暦月",SUM(S131:AW131),""))</f>
        <v>0</v>
      </c>
      <c r="AY131" s="506"/>
      <c r="AZ131" s="507">
        <f>IF($BB$3="４週",AX131/4,IF($BB$3="暦月",勤務形態一覧表!AX131/(勤務形態一覧表!$BB$8/7),""))</f>
        <v>0</v>
      </c>
      <c r="BA131" s="508"/>
      <c r="BB131" s="449"/>
      <c r="BC131" s="419"/>
      <c r="BD131" s="419"/>
      <c r="BE131" s="419"/>
      <c r="BF131" s="420"/>
    </row>
    <row r="132" spans="2:58" ht="20.25" customHeight="1" x14ac:dyDescent="0.45">
      <c r="B132" s="548"/>
      <c r="C132" s="387"/>
      <c r="D132" s="388"/>
      <c r="E132" s="389"/>
      <c r="F132" s="116">
        <f>C130</f>
        <v>0</v>
      </c>
      <c r="G132" s="428"/>
      <c r="H132" s="412"/>
      <c r="I132" s="413"/>
      <c r="J132" s="413"/>
      <c r="K132" s="414"/>
      <c r="L132" s="433"/>
      <c r="M132" s="434"/>
      <c r="N132" s="434"/>
      <c r="O132" s="435"/>
      <c r="P132" s="509" t="s">
        <v>50</v>
      </c>
      <c r="Q132" s="510"/>
      <c r="R132" s="511"/>
      <c r="S132" s="255" t="str">
        <f>IF(S130="","",VLOOKUP(S130,シフト記号表!$C$6:$U$35,19,FALSE))</f>
        <v/>
      </c>
      <c r="T132" s="256" t="str">
        <f>IF(T130="","",VLOOKUP(T130,シフト記号表!$C$6:$U$35,19,FALSE))</f>
        <v/>
      </c>
      <c r="U132" s="256" t="str">
        <f>IF(U130="","",VLOOKUP(U130,シフト記号表!$C$6:$U$35,19,FALSE))</f>
        <v/>
      </c>
      <c r="V132" s="256" t="str">
        <f>IF(V130="","",VLOOKUP(V130,シフト記号表!$C$6:$U$35,19,FALSE))</f>
        <v/>
      </c>
      <c r="W132" s="256" t="str">
        <f>IF(W130="","",VLOOKUP(W130,シフト記号表!$C$6:$U$35,19,FALSE))</f>
        <v/>
      </c>
      <c r="X132" s="256" t="str">
        <f>IF(X130="","",VLOOKUP(X130,シフト記号表!$C$6:$U$35,19,FALSE))</f>
        <v/>
      </c>
      <c r="Y132" s="257" t="str">
        <f>IF(Y130="","",VLOOKUP(Y130,シフト記号表!$C$6:$U$35,19,FALSE))</f>
        <v/>
      </c>
      <c r="Z132" s="255" t="str">
        <f>IF(Z130="","",VLOOKUP(Z130,シフト記号表!$C$6:$U$35,19,FALSE))</f>
        <v/>
      </c>
      <c r="AA132" s="256" t="str">
        <f>IF(AA130="","",VLOOKUP(AA130,シフト記号表!$C$6:$U$35,19,FALSE))</f>
        <v/>
      </c>
      <c r="AB132" s="256" t="str">
        <f>IF(AB130="","",VLOOKUP(AB130,シフト記号表!$C$6:$U$35,19,FALSE))</f>
        <v/>
      </c>
      <c r="AC132" s="256" t="str">
        <f>IF(AC130="","",VLOOKUP(AC130,シフト記号表!$C$6:$U$35,19,FALSE))</f>
        <v/>
      </c>
      <c r="AD132" s="256" t="str">
        <f>IF(AD130="","",VLOOKUP(AD130,シフト記号表!$C$6:$U$35,19,FALSE))</f>
        <v/>
      </c>
      <c r="AE132" s="256" t="str">
        <f>IF(AE130="","",VLOOKUP(AE130,シフト記号表!$C$6:$U$35,19,FALSE))</f>
        <v/>
      </c>
      <c r="AF132" s="257" t="str">
        <f>IF(AF130="","",VLOOKUP(AF130,シフト記号表!$C$6:$U$35,19,FALSE))</f>
        <v/>
      </c>
      <c r="AG132" s="255" t="str">
        <f>IF(AG130="","",VLOOKUP(AG130,シフト記号表!$C$6:$U$35,19,FALSE))</f>
        <v/>
      </c>
      <c r="AH132" s="256" t="str">
        <f>IF(AH130="","",VLOOKUP(AH130,シフト記号表!$C$6:$U$35,19,FALSE))</f>
        <v/>
      </c>
      <c r="AI132" s="256" t="str">
        <f>IF(AI130="","",VLOOKUP(AI130,シフト記号表!$C$6:$U$35,19,FALSE))</f>
        <v/>
      </c>
      <c r="AJ132" s="256" t="str">
        <f>IF(AJ130="","",VLOOKUP(AJ130,シフト記号表!$C$6:$U$35,19,FALSE))</f>
        <v/>
      </c>
      <c r="AK132" s="256" t="str">
        <f>IF(AK130="","",VLOOKUP(AK130,シフト記号表!$C$6:$U$35,19,FALSE))</f>
        <v/>
      </c>
      <c r="AL132" s="256" t="str">
        <f>IF(AL130="","",VLOOKUP(AL130,シフト記号表!$C$6:$U$35,19,FALSE))</f>
        <v/>
      </c>
      <c r="AM132" s="257" t="str">
        <f>IF(AM130="","",VLOOKUP(AM130,シフト記号表!$C$6:$U$35,19,FALSE))</f>
        <v/>
      </c>
      <c r="AN132" s="255" t="str">
        <f>IF(AN130="","",VLOOKUP(AN130,シフト記号表!$C$6:$U$35,19,FALSE))</f>
        <v/>
      </c>
      <c r="AO132" s="256" t="str">
        <f>IF(AO130="","",VLOOKUP(AO130,シフト記号表!$C$6:$U$35,19,FALSE))</f>
        <v/>
      </c>
      <c r="AP132" s="256" t="str">
        <f>IF(AP130="","",VLOOKUP(AP130,シフト記号表!$C$6:$U$35,19,FALSE))</f>
        <v/>
      </c>
      <c r="AQ132" s="256" t="str">
        <f>IF(AQ130="","",VLOOKUP(AQ130,シフト記号表!$C$6:$U$35,19,FALSE))</f>
        <v/>
      </c>
      <c r="AR132" s="256" t="str">
        <f>IF(AR130="","",VLOOKUP(AR130,シフト記号表!$C$6:$U$35,19,FALSE))</f>
        <v/>
      </c>
      <c r="AS132" s="256" t="str">
        <f>IF(AS130="","",VLOOKUP(AS130,シフト記号表!$C$6:$U$35,19,FALSE))</f>
        <v/>
      </c>
      <c r="AT132" s="257" t="str">
        <f>IF(AT130="","",VLOOKUP(AT130,シフト記号表!$C$6:$U$35,19,FALSE))</f>
        <v/>
      </c>
      <c r="AU132" s="255" t="str">
        <f>IF(AU130="","",VLOOKUP(AU130,シフト記号表!$C$6:$U$35,19,FALSE))</f>
        <v/>
      </c>
      <c r="AV132" s="256" t="str">
        <f>IF(AV130="","",VLOOKUP(AV130,シフト記号表!$C$6:$U$35,19,FALSE))</f>
        <v/>
      </c>
      <c r="AW132" s="256" t="str">
        <f>IF(AW130="","",VLOOKUP(AW130,シフト記号表!$C$6:$U$35,19,FALSE))</f>
        <v/>
      </c>
      <c r="AX132" s="512">
        <f>IF($BB$3="４週",SUM(S132:AT132),IF($BB$3="暦月",SUM(S132:AW132),""))</f>
        <v>0</v>
      </c>
      <c r="AY132" s="513"/>
      <c r="AZ132" s="514">
        <f>IF($BB$3="４週",AX132/4,IF($BB$3="暦月",勤務形態一覧表!AX132/(勤務形態一覧表!$BB$8/7),""))</f>
        <v>0</v>
      </c>
      <c r="BA132" s="515"/>
      <c r="BB132" s="450"/>
      <c r="BC132" s="434"/>
      <c r="BD132" s="434"/>
      <c r="BE132" s="434"/>
      <c r="BF132" s="435"/>
    </row>
    <row r="133" spans="2:58" ht="20.25" customHeight="1" x14ac:dyDescent="0.45">
      <c r="B133" s="548">
        <f>B130+1</f>
        <v>38</v>
      </c>
      <c r="C133" s="381"/>
      <c r="D133" s="382"/>
      <c r="E133" s="383"/>
      <c r="F133" s="113"/>
      <c r="G133" s="427"/>
      <c r="H133" s="429"/>
      <c r="I133" s="413"/>
      <c r="J133" s="413"/>
      <c r="K133" s="414"/>
      <c r="L133" s="430"/>
      <c r="M133" s="431"/>
      <c r="N133" s="431"/>
      <c r="O133" s="432"/>
      <c r="P133" s="499" t="s">
        <v>49</v>
      </c>
      <c r="Q133" s="500"/>
      <c r="R133" s="501"/>
      <c r="S133" s="259"/>
      <c r="T133" s="258"/>
      <c r="U133" s="258"/>
      <c r="V133" s="258"/>
      <c r="W133" s="258"/>
      <c r="X133" s="258"/>
      <c r="Y133" s="260"/>
      <c r="Z133" s="259"/>
      <c r="AA133" s="258"/>
      <c r="AB133" s="258"/>
      <c r="AC133" s="258"/>
      <c r="AD133" s="258"/>
      <c r="AE133" s="258"/>
      <c r="AF133" s="260"/>
      <c r="AG133" s="259"/>
      <c r="AH133" s="258"/>
      <c r="AI133" s="258"/>
      <c r="AJ133" s="258"/>
      <c r="AK133" s="258"/>
      <c r="AL133" s="258"/>
      <c r="AM133" s="260"/>
      <c r="AN133" s="259"/>
      <c r="AO133" s="258"/>
      <c r="AP133" s="258"/>
      <c r="AQ133" s="258"/>
      <c r="AR133" s="258"/>
      <c r="AS133" s="258"/>
      <c r="AT133" s="260"/>
      <c r="AU133" s="259"/>
      <c r="AV133" s="258"/>
      <c r="AW133" s="258"/>
      <c r="AX133" s="609"/>
      <c r="AY133" s="610"/>
      <c r="AZ133" s="611"/>
      <c r="BA133" s="612"/>
      <c r="BB133" s="448"/>
      <c r="BC133" s="431"/>
      <c r="BD133" s="431"/>
      <c r="BE133" s="431"/>
      <c r="BF133" s="432"/>
    </row>
    <row r="134" spans="2:58" ht="20.25" customHeight="1" x14ac:dyDescent="0.45">
      <c r="B134" s="548"/>
      <c r="C134" s="384"/>
      <c r="D134" s="385"/>
      <c r="E134" s="386"/>
      <c r="F134" s="91"/>
      <c r="G134" s="408"/>
      <c r="H134" s="412"/>
      <c r="I134" s="413"/>
      <c r="J134" s="413"/>
      <c r="K134" s="414"/>
      <c r="L134" s="418"/>
      <c r="M134" s="419"/>
      <c r="N134" s="419"/>
      <c r="O134" s="420"/>
      <c r="P134" s="502" t="s">
        <v>15</v>
      </c>
      <c r="Q134" s="503"/>
      <c r="R134" s="504"/>
      <c r="S134" s="252" t="str">
        <f>IF(S133="","",VLOOKUP(S133,シフト記号表!$C$6:$K$35,9,FALSE))</f>
        <v/>
      </c>
      <c r="T134" s="253" t="str">
        <f>IF(T133="","",VLOOKUP(T133,シフト記号表!$C$6:$K$35,9,FALSE))</f>
        <v/>
      </c>
      <c r="U134" s="253" t="str">
        <f>IF(U133="","",VLOOKUP(U133,シフト記号表!$C$6:$K$35,9,FALSE))</f>
        <v/>
      </c>
      <c r="V134" s="253" t="str">
        <f>IF(V133="","",VLOOKUP(V133,シフト記号表!$C$6:$K$35,9,FALSE))</f>
        <v/>
      </c>
      <c r="W134" s="253" t="str">
        <f>IF(W133="","",VLOOKUP(W133,シフト記号表!$C$6:$K$35,9,FALSE))</f>
        <v/>
      </c>
      <c r="X134" s="253" t="str">
        <f>IF(X133="","",VLOOKUP(X133,シフト記号表!$C$6:$K$35,9,FALSE))</f>
        <v/>
      </c>
      <c r="Y134" s="254" t="str">
        <f>IF(Y133="","",VLOOKUP(Y133,シフト記号表!$C$6:$K$35,9,FALSE))</f>
        <v/>
      </c>
      <c r="Z134" s="252" t="str">
        <f>IF(Z133="","",VLOOKUP(Z133,シフト記号表!$C$6:$K$35,9,FALSE))</f>
        <v/>
      </c>
      <c r="AA134" s="253" t="str">
        <f>IF(AA133="","",VLOOKUP(AA133,シフト記号表!$C$6:$K$35,9,FALSE))</f>
        <v/>
      </c>
      <c r="AB134" s="253" t="str">
        <f>IF(AB133="","",VLOOKUP(AB133,シフト記号表!$C$6:$K$35,9,FALSE))</f>
        <v/>
      </c>
      <c r="AC134" s="253" t="str">
        <f>IF(AC133="","",VLOOKUP(AC133,シフト記号表!$C$6:$K$35,9,FALSE))</f>
        <v/>
      </c>
      <c r="AD134" s="253" t="str">
        <f>IF(AD133="","",VLOOKUP(AD133,シフト記号表!$C$6:$K$35,9,FALSE))</f>
        <v/>
      </c>
      <c r="AE134" s="253" t="str">
        <f>IF(AE133="","",VLOOKUP(AE133,シフト記号表!$C$6:$K$35,9,FALSE))</f>
        <v/>
      </c>
      <c r="AF134" s="254" t="str">
        <f>IF(AF133="","",VLOOKUP(AF133,シフト記号表!$C$6:$K$35,9,FALSE))</f>
        <v/>
      </c>
      <c r="AG134" s="252" t="str">
        <f>IF(AG133="","",VLOOKUP(AG133,シフト記号表!$C$6:$K$35,9,FALSE))</f>
        <v/>
      </c>
      <c r="AH134" s="253" t="str">
        <f>IF(AH133="","",VLOOKUP(AH133,シフト記号表!$C$6:$K$35,9,FALSE))</f>
        <v/>
      </c>
      <c r="AI134" s="253" t="str">
        <f>IF(AI133="","",VLOOKUP(AI133,シフト記号表!$C$6:$K$35,9,FALSE))</f>
        <v/>
      </c>
      <c r="AJ134" s="253" t="str">
        <f>IF(AJ133="","",VLOOKUP(AJ133,シフト記号表!$C$6:$K$35,9,FALSE))</f>
        <v/>
      </c>
      <c r="AK134" s="253" t="str">
        <f>IF(AK133="","",VLOOKUP(AK133,シフト記号表!$C$6:$K$35,9,FALSE))</f>
        <v/>
      </c>
      <c r="AL134" s="253" t="str">
        <f>IF(AL133="","",VLOOKUP(AL133,シフト記号表!$C$6:$K$35,9,FALSE))</f>
        <v/>
      </c>
      <c r="AM134" s="254" t="str">
        <f>IF(AM133="","",VLOOKUP(AM133,シフト記号表!$C$6:$K$35,9,FALSE))</f>
        <v/>
      </c>
      <c r="AN134" s="252" t="str">
        <f>IF(AN133="","",VLOOKUP(AN133,シフト記号表!$C$6:$K$35,9,FALSE))</f>
        <v/>
      </c>
      <c r="AO134" s="253" t="str">
        <f>IF(AO133="","",VLOOKUP(AO133,シフト記号表!$C$6:$K$35,9,FALSE))</f>
        <v/>
      </c>
      <c r="AP134" s="253" t="str">
        <f>IF(AP133="","",VLOOKUP(AP133,シフト記号表!$C$6:$K$35,9,FALSE))</f>
        <v/>
      </c>
      <c r="AQ134" s="253" t="str">
        <f>IF(AQ133="","",VLOOKUP(AQ133,シフト記号表!$C$6:$K$35,9,FALSE))</f>
        <v/>
      </c>
      <c r="AR134" s="253" t="str">
        <f>IF(AR133="","",VLOOKUP(AR133,シフト記号表!$C$6:$K$35,9,FALSE))</f>
        <v/>
      </c>
      <c r="AS134" s="253" t="str">
        <f>IF(AS133="","",VLOOKUP(AS133,シフト記号表!$C$6:$K$35,9,FALSE))</f>
        <v/>
      </c>
      <c r="AT134" s="254" t="str">
        <f>IF(AT133="","",VLOOKUP(AT133,シフト記号表!$C$6:$K$35,9,FALSE))</f>
        <v/>
      </c>
      <c r="AU134" s="252" t="str">
        <f>IF(AU133="","",VLOOKUP(AU133,シフト記号表!$C$6:$K$35,9,FALSE))</f>
        <v/>
      </c>
      <c r="AV134" s="253" t="str">
        <f>IF(AV133="","",VLOOKUP(AV133,シフト記号表!$C$6:$K$35,9,FALSE))</f>
        <v/>
      </c>
      <c r="AW134" s="253" t="str">
        <f>IF(AW133="","",VLOOKUP(AW133,シフト記号表!$C$6:$K$35,9,FALSE))</f>
        <v/>
      </c>
      <c r="AX134" s="505">
        <f>IF($BB$3="４週",SUM(S134:AT134),IF($BB$3="暦月",SUM(S134:AW134),""))</f>
        <v>0</v>
      </c>
      <c r="AY134" s="506"/>
      <c r="AZ134" s="507">
        <f>IF($BB$3="４週",AX134/4,IF($BB$3="暦月",勤務形態一覧表!AX134/(勤務形態一覧表!$BB$8/7),""))</f>
        <v>0</v>
      </c>
      <c r="BA134" s="508"/>
      <c r="BB134" s="449"/>
      <c r="BC134" s="419"/>
      <c r="BD134" s="419"/>
      <c r="BE134" s="419"/>
      <c r="BF134" s="420"/>
    </row>
    <row r="135" spans="2:58" ht="20.25" customHeight="1" x14ac:dyDescent="0.45">
      <c r="B135" s="548"/>
      <c r="C135" s="387"/>
      <c r="D135" s="388"/>
      <c r="E135" s="389"/>
      <c r="F135" s="116">
        <f>C133</f>
        <v>0</v>
      </c>
      <c r="G135" s="428"/>
      <c r="H135" s="412"/>
      <c r="I135" s="413"/>
      <c r="J135" s="413"/>
      <c r="K135" s="414"/>
      <c r="L135" s="433"/>
      <c r="M135" s="434"/>
      <c r="N135" s="434"/>
      <c r="O135" s="435"/>
      <c r="P135" s="509" t="s">
        <v>50</v>
      </c>
      <c r="Q135" s="510"/>
      <c r="R135" s="511"/>
      <c r="S135" s="255" t="str">
        <f>IF(S133="","",VLOOKUP(S133,シフト記号表!$C$6:$U$35,19,FALSE))</f>
        <v/>
      </c>
      <c r="T135" s="256" t="str">
        <f>IF(T133="","",VLOOKUP(T133,シフト記号表!$C$6:$U$35,19,FALSE))</f>
        <v/>
      </c>
      <c r="U135" s="256" t="str">
        <f>IF(U133="","",VLOOKUP(U133,シフト記号表!$C$6:$U$35,19,FALSE))</f>
        <v/>
      </c>
      <c r="V135" s="256" t="str">
        <f>IF(V133="","",VLOOKUP(V133,シフト記号表!$C$6:$U$35,19,FALSE))</f>
        <v/>
      </c>
      <c r="W135" s="256" t="str">
        <f>IF(W133="","",VLOOKUP(W133,シフト記号表!$C$6:$U$35,19,FALSE))</f>
        <v/>
      </c>
      <c r="X135" s="256" t="str">
        <f>IF(X133="","",VLOOKUP(X133,シフト記号表!$C$6:$U$35,19,FALSE))</f>
        <v/>
      </c>
      <c r="Y135" s="257" t="str">
        <f>IF(Y133="","",VLOOKUP(Y133,シフト記号表!$C$6:$U$35,19,FALSE))</f>
        <v/>
      </c>
      <c r="Z135" s="255" t="str">
        <f>IF(Z133="","",VLOOKUP(Z133,シフト記号表!$C$6:$U$35,19,FALSE))</f>
        <v/>
      </c>
      <c r="AA135" s="256" t="str">
        <f>IF(AA133="","",VLOOKUP(AA133,シフト記号表!$C$6:$U$35,19,FALSE))</f>
        <v/>
      </c>
      <c r="AB135" s="256" t="str">
        <f>IF(AB133="","",VLOOKUP(AB133,シフト記号表!$C$6:$U$35,19,FALSE))</f>
        <v/>
      </c>
      <c r="AC135" s="256" t="str">
        <f>IF(AC133="","",VLOOKUP(AC133,シフト記号表!$C$6:$U$35,19,FALSE))</f>
        <v/>
      </c>
      <c r="AD135" s="256" t="str">
        <f>IF(AD133="","",VLOOKUP(AD133,シフト記号表!$C$6:$U$35,19,FALSE))</f>
        <v/>
      </c>
      <c r="AE135" s="256" t="str">
        <f>IF(AE133="","",VLOOKUP(AE133,シフト記号表!$C$6:$U$35,19,FALSE))</f>
        <v/>
      </c>
      <c r="AF135" s="257" t="str">
        <f>IF(AF133="","",VLOOKUP(AF133,シフト記号表!$C$6:$U$35,19,FALSE))</f>
        <v/>
      </c>
      <c r="AG135" s="255" t="str">
        <f>IF(AG133="","",VLOOKUP(AG133,シフト記号表!$C$6:$U$35,19,FALSE))</f>
        <v/>
      </c>
      <c r="AH135" s="256" t="str">
        <f>IF(AH133="","",VLOOKUP(AH133,シフト記号表!$C$6:$U$35,19,FALSE))</f>
        <v/>
      </c>
      <c r="AI135" s="256" t="str">
        <f>IF(AI133="","",VLOOKUP(AI133,シフト記号表!$C$6:$U$35,19,FALSE))</f>
        <v/>
      </c>
      <c r="AJ135" s="256" t="str">
        <f>IF(AJ133="","",VLOOKUP(AJ133,シフト記号表!$C$6:$U$35,19,FALSE))</f>
        <v/>
      </c>
      <c r="AK135" s="256" t="str">
        <f>IF(AK133="","",VLOOKUP(AK133,シフト記号表!$C$6:$U$35,19,FALSE))</f>
        <v/>
      </c>
      <c r="AL135" s="256" t="str">
        <f>IF(AL133="","",VLOOKUP(AL133,シフト記号表!$C$6:$U$35,19,FALSE))</f>
        <v/>
      </c>
      <c r="AM135" s="257" t="str">
        <f>IF(AM133="","",VLOOKUP(AM133,シフト記号表!$C$6:$U$35,19,FALSE))</f>
        <v/>
      </c>
      <c r="AN135" s="255" t="str">
        <f>IF(AN133="","",VLOOKUP(AN133,シフト記号表!$C$6:$U$35,19,FALSE))</f>
        <v/>
      </c>
      <c r="AO135" s="256" t="str">
        <f>IF(AO133="","",VLOOKUP(AO133,シフト記号表!$C$6:$U$35,19,FALSE))</f>
        <v/>
      </c>
      <c r="AP135" s="256" t="str">
        <f>IF(AP133="","",VLOOKUP(AP133,シフト記号表!$C$6:$U$35,19,FALSE))</f>
        <v/>
      </c>
      <c r="AQ135" s="256" t="str">
        <f>IF(AQ133="","",VLOOKUP(AQ133,シフト記号表!$C$6:$U$35,19,FALSE))</f>
        <v/>
      </c>
      <c r="AR135" s="256" t="str">
        <f>IF(AR133="","",VLOOKUP(AR133,シフト記号表!$C$6:$U$35,19,FALSE))</f>
        <v/>
      </c>
      <c r="AS135" s="256" t="str">
        <f>IF(AS133="","",VLOOKUP(AS133,シフト記号表!$C$6:$U$35,19,FALSE))</f>
        <v/>
      </c>
      <c r="AT135" s="257" t="str">
        <f>IF(AT133="","",VLOOKUP(AT133,シフト記号表!$C$6:$U$35,19,FALSE))</f>
        <v/>
      </c>
      <c r="AU135" s="255" t="str">
        <f>IF(AU133="","",VLOOKUP(AU133,シフト記号表!$C$6:$U$35,19,FALSE))</f>
        <v/>
      </c>
      <c r="AV135" s="256" t="str">
        <f>IF(AV133="","",VLOOKUP(AV133,シフト記号表!$C$6:$U$35,19,FALSE))</f>
        <v/>
      </c>
      <c r="AW135" s="256" t="str">
        <f>IF(AW133="","",VLOOKUP(AW133,シフト記号表!$C$6:$U$35,19,FALSE))</f>
        <v/>
      </c>
      <c r="AX135" s="512">
        <f>IF($BB$3="４週",SUM(S135:AT135),IF($BB$3="暦月",SUM(S135:AW135),""))</f>
        <v>0</v>
      </c>
      <c r="AY135" s="513"/>
      <c r="AZ135" s="514">
        <f>IF($BB$3="４週",AX135/4,IF($BB$3="暦月",勤務形態一覧表!AX135/(勤務形態一覧表!$BB$8/7),""))</f>
        <v>0</v>
      </c>
      <c r="BA135" s="515"/>
      <c r="BB135" s="450"/>
      <c r="BC135" s="434"/>
      <c r="BD135" s="434"/>
      <c r="BE135" s="434"/>
      <c r="BF135" s="435"/>
    </row>
    <row r="136" spans="2:58" ht="20.25" customHeight="1" x14ac:dyDescent="0.45">
      <c r="B136" s="548">
        <f>B133+1</f>
        <v>39</v>
      </c>
      <c r="C136" s="381"/>
      <c r="D136" s="382"/>
      <c r="E136" s="383"/>
      <c r="F136" s="113"/>
      <c r="G136" s="427"/>
      <c r="H136" s="429"/>
      <c r="I136" s="413"/>
      <c r="J136" s="413"/>
      <c r="K136" s="414"/>
      <c r="L136" s="430"/>
      <c r="M136" s="431"/>
      <c r="N136" s="431"/>
      <c r="O136" s="432"/>
      <c r="P136" s="499" t="s">
        <v>49</v>
      </c>
      <c r="Q136" s="500"/>
      <c r="R136" s="501"/>
      <c r="S136" s="259"/>
      <c r="T136" s="258"/>
      <c r="U136" s="258"/>
      <c r="V136" s="258"/>
      <c r="W136" s="258"/>
      <c r="X136" s="258"/>
      <c r="Y136" s="260"/>
      <c r="Z136" s="259"/>
      <c r="AA136" s="258"/>
      <c r="AB136" s="258"/>
      <c r="AC136" s="258"/>
      <c r="AD136" s="258"/>
      <c r="AE136" s="258"/>
      <c r="AF136" s="260"/>
      <c r="AG136" s="259"/>
      <c r="AH136" s="258"/>
      <c r="AI136" s="258"/>
      <c r="AJ136" s="258"/>
      <c r="AK136" s="258"/>
      <c r="AL136" s="258"/>
      <c r="AM136" s="260"/>
      <c r="AN136" s="259"/>
      <c r="AO136" s="258"/>
      <c r="AP136" s="258"/>
      <c r="AQ136" s="258"/>
      <c r="AR136" s="258"/>
      <c r="AS136" s="258"/>
      <c r="AT136" s="260"/>
      <c r="AU136" s="259"/>
      <c r="AV136" s="258"/>
      <c r="AW136" s="258"/>
      <c r="AX136" s="609"/>
      <c r="AY136" s="610"/>
      <c r="AZ136" s="611"/>
      <c r="BA136" s="612"/>
      <c r="BB136" s="448"/>
      <c r="BC136" s="431"/>
      <c r="BD136" s="431"/>
      <c r="BE136" s="431"/>
      <c r="BF136" s="432"/>
    </row>
    <row r="137" spans="2:58" ht="20.25" customHeight="1" x14ac:dyDescent="0.45">
      <c r="B137" s="548"/>
      <c r="C137" s="384"/>
      <c r="D137" s="385"/>
      <c r="E137" s="386"/>
      <c r="F137" s="91"/>
      <c r="G137" s="408"/>
      <c r="H137" s="412"/>
      <c r="I137" s="413"/>
      <c r="J137" s="413"/>
      <c r="K137" s="414"/>
      <c r="L137" s="418"/>
      <c r="M137" s="419"/>
      <c r="N137" s="419"/>
      <c r="O137" s="420"/>
      <c r="P137" s="502" t="s">
        <v>15</v>
      </c>
      <c r="Q137" s="503"/>
      <c r="R137" s="504"/>
      <c r="S137" s="252" t="str">
        <f>IF(S136="","",VLOOKUP(S136,シフト記号表!$C$6:$K$35,9,FALSE))</f>
        <v/>
      </c>
      <c r="T137" s="253" t="str">
        <f>IF(T136="","",VLOOKUP(T136,シフト記号表!$C$6:$K$35,9,FALSE))</f>
        <v/>
      </c>
      <c r="U137" s="253" t="str">
        <f>IF(U136="","",VLOOKUP(U136,シフト記号表!$C$6:$K$35,9,FALSE))</f>
        <v/>
      </c>
      <c r="V137" s="253" t="str">
        <f>IF(V136="","",VLOOKUP(V136,シフト記号表!$C$6:$K$35,9,FALSE))</f>
        <v/>
      </c>
      <c r="W137" s="253" t="str">
        <f>IF(W136="","",VLOOKUP(W136,シフト記号表!$C$6:$K$35,9,FALSE))</f>
        <v/>
      </c>
      <c r="X137" s="253" t="str">
        <f>IF(X136="","",VLOOKUP(X136,シフト記号表!$C$6:$K$35,9,FALSE))</f>
        <v/>
      </c>
      <c r="Y137" s="254" t="str">
        <f>IF(Y136="","",VLOOKUP(Y136,シフト記号表!$C$6:$K$35,9,FALSE))</f>
        <v/>
      </c>
      <c r="Z137" s="252" t="str">
        <f>IF(Z136="","",VLOOKUP(Z136,シフト記号表!$C$6:$K$35,9,FALSE))</f>
        <v/>
      </c>
      <c r="AA137" s="253" t="str">
        <f>IF(AA136="","",VLOOKUP(AA136,シフト記号表!$C$6:$K$35,9,FALSE))</f>
        <v/>
      </c>
      <c r="AB137" s="253" t="str">
        <f>IF(AB136="","",VLOOKUP(AB136,シフト記号表!$C$6:$K$35,9,FALSE))</f>
        <v/>
      </c>
      <c r="AC137" s="253" t="str">
        <f>IF(AC136="","",VLOOKUP(AC136,シフト記号表!$C$6:$K$35,9,FALSE))</f>
        <v/>
      </c>
      <c r="AD137" s="253" t="str">
        <f>IF(AD136="","",VLOOKUP(AD136,シフト記号表!$C$6:$K$35,9,FALSE))</f>
        <v/>
      </c>
      <c r="AE137" s="253" t="str">
        <f>IF(AE136="","",VLOOKUP(AE136,シフト記号表!$C$6:$K$35,9,FALSE))</f>
        <v/>
      </c>
      <c r="AF137" s="254" t="str">
        <f>IF(AF136="","",VLOOKUP(AF136,シフト記号表!$C$6:$K$35,9,FALSE))</f>
        <v/>
      </c>
      <c r="AG137" s="252" t="str">
        <f>IF(AG136="","",VLOOKUP(AG136,シフト記号表!$C$6:$K$35,9,FALSE))</f>
        <v/>
      </c>
      <c r="AH137" s="253" t="str">
        <f>IF(AH136="","",VLOOKUP(AH136,シフト記号表!$C$6:$K$35,9,FALSE))</f>
        <v/>
      </c>
      <c r="AI137" s="253" t="str">
        <f>IF(AI136="","",VLOOKUP(AI136,シフト記号表!$C$6:$K$35,9,FALSE))</f>
        <v/>
      </c>
      <c r="AJ137" s="253" t="str">
        <f>IF(AJ136="","",VLOOKUP(AJ136,シフト記号表!$C$6:$K$35,9,FALSE))</f>
        <v/>
      </c>
      <c r="AK137" s="253" t="str">
        <f>IF(AK136="","",VLOOKUP(AK136,シフト記号表!$C$6:$K$35,9,FALSE))</f>
        <v/>
      </c>
      <c r="AL137" s="253" t="str">
        <f>IF(AL136="","",VLOOKUP(AL136,シフト記号表!$C$6:$K$35,9,FALSE))</f>
        <v/>
      </c>
      <c r="AM137" s="254" t="str">
        <f>IF(AM136="","",VLOOKUP(AM136,シフト記号表!$C$6:$K$35,9,FALSE))</f>
        <v/>
      </c>
      <c r="AN137" s="252" t="str">
        <f>IF(AN136="","",VLOOKUP(AN136,シフト記号表!$C$6:$K$35,9,FALSE))</f>
        <v/>
      </c>
      <c r="AO137" s="253" t="str">
        <f>IF(AO136="","",VLOOKUP(AO136,シフト記号表!$C$6:$K$35,9,FALSE))</f>
        <v/>
      </c>
      <c r="AP137" s="253" t="str">
        <f>IF(AP136="","",VLOOKUP(AP136,シフト記号表!$C$6:$K$35,9,FALSE))</f>
        <v/>
      </c>
      <c r="AQ137" s="253" t="str">
        <f>IF(AQ136="","",VLOOKUP(AQ136,シフト記号表!$C$6:$K$35,9,FALSE))</f>
        <v/>
      </c>
      <c r="AR137" s="253" t="str">
        <f>IF(AR136="","",VLOOKUP(AR136,シフト記号表!$C$6:$K$35,9,FALSE))</f>
        <v/>
      </c>
      <c r="AS137" s="253" t="str">
        <f>IF(AS136="","",VLOOKUP(AS136,シフト記号表!$C$6:$K$35,9,FALSE))</f>
        <v/>
      </c>
      <c r="AT137" s="254" t="str">
        <f>IF(AT136="","",VLOOKUP(AT136,シフト記号表!$C$6:$K$35,9,FALSE))</f>
        <v/>
      </c>
      <c r="AU137" s="252" t="str">
        <f>IF(AU136="","",VLOOKUP(AU136,シフト記号表!$C$6:$K$35,9,FALSE))</f>
        <v/>
      </c>
      <c r="AV137" s="253" t="str">
        <f>IF(AV136="","",VLOOKUP(AV136,シフト記号表!$C$6:$K$35,9,FALSE))</f>
        <v/>
      </c>
      <c r="AW137" s="253" t="str">
        <f>IF(AW136="","",VLOOKUP(AW136,シフト記号表!$C$6:$K$35,9,FALSE))</f>
        <v/>
      </c>
      <c r="AX137" s="505">
        <f>IF($BB$3="４週",SUM(S137:AT137),IF($BB$3="暦月",SUM(S137:AW137),""))</f>
        <v>0</v>
      </c>
      <c r="AY137" s="506"/>
      <c r="AZ137" s="507">
        <f>IF($BB$3="４週",AX137/4,IF($BB$3="暦月",勤務形態一覧表!AX137/(勤務形態一覧表!$BB$8/7),""))</f>
        <v>0</v>
      </c>
      <c r="BA137" s="508"/>
      <c r="BB137" s="449"/>
      <c r="BC137" s="419"/>
      <c r="BD137" s="419"/>
      <c r="BE137" s="419"/>
      <c r="BF137" s="420"/>
    </row>
    <row r="138" spans="2:58" ht="20.25" customHeight="1" x14ac:dyDescent="0.45">
      <c r="B138" s="548"/>
      <c r="C138" s="387"/>
      <c r="D138" s="388"/>
      <c r="E138" s="389"/>
      <c r="F138" s="116">
        <f>C136</f>
        <v>0</v>
      </c>
      <c r="G138" s="428"/>
      <c r="H138" s="412"/>
      <c r="I138" s="413"/>
      <c r="J138" s="413"/>
      <c r="K138" s="414"/>
      <c r="L138" s="433"/>
      <c r="M138" s="434"/>
      <c r="N138" s="434"/>
      <c r="O138" s="435"/>
      <c r="P138" s="509" t="s">
        <v>50</v>
      </c>
      <c r="Q138" s="510"/>
      <c r="R138" s="511"/>
      <c r="S138" s="255" t="str">
        <f>IF(S136="","",VLOOKUP(S136,シフト記号表!$C$6:$U$35,19,FALSE))</f>
        <v/>
      </c>
      <c r="T138" s="256" t="str">
        <f>IF(T136="","",VLOOKUP(T136,シフト記号表!$C$6:$U$35,19,FALSE))</f>
        <v/>
      </c>
      <c r="U138" s="256" t="str">
        <f>IF(U136="","",VLOOKUP(U136,シフト記号表!$C$6:$U$35,19,FALSE))</f>
        <v/>
      </c>
      <c r="V138" s="256" t="str">
        <f>IF(V136="","",VLOOKUP(V136,シフト記号表!$C$6:$U$35,19,FALSE))</f>
        <v/>
      </c>
      <c r="W138" s="256" t="str">
        <f>IF(W136="","",VLOOKUP(W136,シフト記号表!$C$6:$U$35,19,FALSE))</f>
        <v/>
      </c>
      <c r="X138" s="256" t="str">
        <f>IF(X136="","",VLOOKUP(X136,シフト記号表!$C$6:$U$35,19,FALSE))</f>
        <v/>
      </c>
      <c r="Y138" s="257" t="str">
        <f>IF(Y136="","",VLOOKUP(Y136,シフト記号表!$C$6:$U$35,19,FALSE))</f>
        <v/>
      </c>
      <c r="Z138" s="255" t="str">
        <f>IF(Z136="","",VLOOKUP(Z136,シフト記号表!$C$6:$U$35,19,FALSE))</f>
        <v/>
      </c>
      <c r="AA138" s="256" t="str">
        <f>IF(AA136="","",VLOOKUP(AA136,シフト記号表!$C$6:$U$35,19,FALSE))</f>
        <v/>
      </c>
      <c r="AB138" s="256" t="str">
        <f>IF(AB136="","",VLOOKUP(AB136,シフト記号表!$C$6:$U$35,19,FALSE))</f>
        <v/>
      </c>
      <c r="AC138" s="256" t="str">
        <f>IF(AC136="","",VLOOKUP(AC136,シフト記号表!$C$6:$U$35,19,FALSE))</f>
        <v/>
      </c>
      <c r="AD138" s="256" t="str">
        <f>IF(AD136="","",VLOOKUP(AD136,シフト記号表!$C$6:$U$35,19,FALSE))</f>
        <v/>
      </c>
      <c r="AE138" s="256" t="str">
        <f>IF(AE136="","",VLOOKUP(AE136,シフト記号表!$C$6:$U$35,19,FALSE))</f>
        <v/>
      </c>
      <c r="AF138" s="257" t="str">
        <f>IF(AF136="","",VLOOKUP(AF136,シフト記号表!$C$6:$U$35,19,FALSE))</f>
        <v/>
      </c>
      <c r="AG138" s="255" t="str">
        <f>IF(AG136="","",VLOOKUP(AG136,シフト記号表!$C$6:$U$35,19,FALSE))</f>
        <v/>
      </c>
      <c r="AH138" s="256" t="str">
        <f>IF(AH136="","",VLOOKUP(AH136,シフト記号表!$C$6:$U$35,19,FALSE))</f>
        <v/>
      </c>
      <c r="AI138" s="256" t="str">
        <f>IF(AI136="","",VLOOKUP(AI136,シフト記号表!$C$6:$U$35,19,FALSE))</f>
        <v/>
      </c>
      <c r="AJ138" s="256" t="str">
        <f>IF(AJ136="","",VLOOKUP(AJ136,シフト記号表!$C$6:$U$35,19,FALSE))</f>
        <v/>
      </c>
      <c r="AK138" s="256" t="str">
        <f>IF(AK136="","",VLOOKUP(AK136,シフト記号表!$C$6:$U$35,19,FALSE))</f>
        <v/>
      </c>
      <c r="AL138" s="256" t="str">
        <f>IF(AL136="","",VLOOKUP(AL136,シフト記号表!$C$6:$U$35,19,FALSE))</f>
        <v/>
      </c>
      <c r="AM138" s="257" t="str">
        <f>IF(AM136="","",VLOOKUP(AM136,シフト記号表!$C$6:$U$35,19,FALSE))</f>
        <v/>
      </c>
      <c r="AN138" s="255" t="str">
        <f>IF(AN136="","",VLOOKUP(AN136,シフト記号表!$C$6:$U$35,19,FALSE))</f>
        <v/>
      </c>
      <c r="AO138" s="256" t="str">
        <f>IF(AO136="","",VLOOKUP(AO136,シフト記号表!$C$6:$U$35,19,FALSE))</f>
        <v/>
      </c>
      <c r="AP138" s="256" t="str">
        <f>IF(AP136="","",VLOOKUP(AP136,シフト記号表!$C$6:$U$35,19,FALSE))</f>
        <v/>
      </c>
      <c r="AQ138" s="256" t="str">
        <f>IF(AQ136="","",VLOOKUP(AQ136,シフト記号表!$C$6:$U$35,19,FALSE))</f>
        <v/>
      </c>
      <c r="AR138" s="256" t="str">
        <f>IF(AR136="","",VLOOKUP(AR136,シフト記号表!$C$6:$U$35,19,FALSE))</f>
        <v/>
      </c>
      <c r="AS138" s="256" t="str">
        <f>IF(AS136="","",VLOOKUP(AS136,シフト記号表!$C$6:$U$35,19,FALSE))</f>
        <v/>
      </c>
      <c r="AT138" s="257" t="str">
        <f>IF(AT136="","",VLOOKUP(AT136,シフト記号表!$C$6:$U$35,19,FALSE))</f>
        <v/>
      </c>
      <c r="AU138" s="255" t="str">
        <f>IF(AU136="","",VLOOKUP(AU136,シフト記号表!$C$6:$U$35,19,FALSE))</f>
        <v/>
      </c>
      <c r="AV138" s="256" t="str">
        <f>IF(AV136="","",VLOOKUP(AV136,シフト記号表!$C$6:$U$35,19,FALSE))</f>
        <v/>
      </c>
      <c r="AW138" s="256" t="str">
        <f>IF(AW136="","",VLOOKUP(AW136,シフト記号表!$C$6:$U$35,19,FALSE))</f>
        <v/>
      </c>
      <c r="AX138" s="512">
        <f>IF($BB$3="４週",SUM(S138:AT138),IF($BB$3="暦月",SUM(S138:AW138),""))</f>
        <v>0</v>
      </c>
      <c r="AY138" s="513"/>
      <c r="AZ138" s="514">
        <f>IF($BB$3="４週",AX138/4,IF($BB$3="暦月",勤務形態一覧表!AX138/(勤務形態一覧表!$BB$8/7),""))</f>
        <v>0</v>
      </c>
      <c r="BA138" s="515"/>
      <c r="BB138" s="450"/>
      <c r="BC138" s="434"/>
      <c r="BD138" s="434"/>
      <c r="BE138" s="434"/>
      <c r="BF138" s="435"/>
    </row>
    <row r="139" spans="2:58" ht="20.25" customHeight="1" x14ac:dyDescent="0.45">
      <c r="B139" s="548">
        <f>B136+1</f>
        <v>40</v>
      </c>
      <c r="C139" s="381"/>
      <c r="D139" s="382"/>
      <c r="E139" s="383"/>
      <c r="F139" s="113"/>
      <c r="G139" s="427"/>
      <c r="H139" s="429"/>
      <c r="I139" s="413"/>
      <c r="J139" s="413"/>
      <c r="K139" s="414"/>
      <c r="L139" s="430"/>
      <c r="M139" s="431"/>
      <c r="N139" s="431"/>
      <c r="O139" s="432"/>
      <c r="P139" s="499" t="s">
        <v>49</v>
      </c>
      <c r="Q139" s="500"/>
      <c r="R139" s="501"/>
      <c r="S139" s="259"/>
      <c r="T139" s="258"/>
      <c r="U139" s="258"/>
      <c r="V139" s="258"/>
      <c r="W139" s="258"/>
      <c r="X139" s="258"/>
      <c r="Y139" s="260"/>
      <c r="Z139" s="259"/>
      <c r="AA139" s="258"/>
      <c r="AB139" s="258"/>
      <c r="AC139" s="258"/>
      <c r="AD139" s="258"/>
      <c r="AE139" s="258"/>
      <c r="AF139" s="260"/>
      <c r="AG139" s="259"/>
      <c r="AH139" s="258"/>
      <c r="AI139" s="258"/>
      <c r="AJ139" s="258"/>
      <c r="AK139" s="258"/>
      <c r="AL139" s="258"/>
      <c r="AM139" s="260"/>
      <c r="AN139" s="259"/>
      <c r="AO139" s="258"/>
      <c r="AP139" s="258"/>
      <c r="AQ139" s="258"/>
      <c r="AR139" s="258"/>
      <c r="AS139" s="258"/>
      <c r="AT139" s="260"/>
      <c r="AU139" s="259"/>
      <c r="AV139" s="258"/>
      <c r="AW139" s="258"/>
      <c r="AX139" s="609"/>
      <c r="AY139" s="610"/>
      <c r="AZ139" s="611"/>
      <c r="BA139" s="612"/>
      <c r="BB139" s="448"/>
      <c r="BC139" s="431"/>
      <c r="BD139" s="431"/>
      <c r="BE139" s="431"/>
      <c r="BF139" s="432"/>
    </row>
    <row r="140" spans="2:58" ht="20.25" customHeight="1" x14ac:dyDescent="0.45">
      <c r="B140" s="548"/>
      <c r="C140" s="384"/>
      <c r="D140" s="385"/>
      <c r="E140" s="386"/>
      <c r="F140" s="91"/>
      <c r="G140" s="408"/>
      <c r="H140" s="412"/>
      <c r="I140" s="413"/>
      <c r="J140" s="413"/>
      <c r="K140" s="414"/>
      <c r="L140" s="418"/>
      <c r="M140" s="419"/>
      <c r="N140" s="419"/>
      <c r="O140" s="420"/>
      <c r="P140" s="502" t="s">
        <v>15</v>
      </c>
      <c r="Q140" s="503"/>
      <c r="R140" s="504"/>
      <c r="S140" s="252" t="str">
        <f>IF(S139="","",VLOOKUP(S139,シフト記号表!$C$6:$K$35,9,FALSE))</f>
        <v/>
      </c>
      <c r="T140" s="253" t="str">
        <f>IF(T139="","",VLOOKUP(T139,シフト記号表!$C$6:$K$35,9,FALSE))</f>
        <v/>
      </c>
      <c r="U140" s="253" t="str">
        <f>IF(U139="","",VLOOKUP(U139,シフト記号表!$C$6:$K$35,9,FALSE))</f>
        <v/>
      </c>
      <c r="V140" s="253" t="str">
        <f>IF(V139="","",VLOOKUP(V139,シフト記号表!$C$6:$K$35,9,FALSE))</f>
        <v/>
      </c>
      <c r="W140" s="253" t="str">
        <f>IF(W139="","",VLOOKUP(W139,シフト記号表!$C$6:$K$35,9,FALSE))</f>
        <v/>
      </c>
      <c r="X140" s="253" t="str">
        <f>IF(X139="","",VLOOKUP(X139,シフト記号表!$C$6:$K$35,9,FALSE))</f>
        <v/>
      </c>
      <c r="Y140" s="254" t="str">
        <f>IF(Y139="","",VLOOKUP(Y139,シフト記号表!$C$6:$K$35,9,FALSE))</f>
        <v/>
      </c>
      <c r="Z140" s="252" t="str">
        <f>IF(Z139="","",VLOOKUP(Z139,シフト記号表!$C$6:$K$35,9,FALSE))</f>
        <v/>
      </c>
      <c r="AA140" s="253" t="str">
        <f>IF(AA139="","",VLOOKUP(AA139,シフト記号表!$C$6:$K$35,9,FALSE))</f>
        <v/>
      </c>
      <c r="AB140" s="253" t="str">
        <f>IF(AB139="","",VLOOKUP(AB139,シフト記号表!$C$6:$K$35,9,FALSE))</f>
        <v/>
      </c>
      <c r="AC140" s="253" t="str">
        <f>IF(AC139="","",VLOOKUP(AC139,シフト記号表!$C$6:$K$35,9,FALSE))</f>
        <v/>
      </c>
      <c r="AD140" s="253" t="str">
        <f>IF(AD139="","",VLOOKUP(AD139,シフト記号表!$C$6:$K$35,9,FALSE))</f>
        <v/>
      </c>
      <c r="AE140" s="253" t="str">
        <f>IF(AE139="","",VLOOKUP(AE139,シフト記号表!$C$6:$K$35,9,FALSE))</f>
        <v/>
      </c>
      <c r="AF140" s="254" t="str">
        <f>IF(AF139="","",VLOOKUP(AF139,シフト記号表!$C$6:$K$35,9,FALSE))</f>
        <v/>
      </c>
      <c r="AG140" s="252" t="str">
        <f>IF(AG139="","",VLOOKUP(AG139,シフト記号表!$C$6:$K$35,9,FALSE))</f>
        <v/>
      </c>
      <c r="AH140" s="253" t="str">
        <f>IF(AH139="","",VLOOKUP(AH139,シフト記号表!$C$6:$K$35,9,FALSE))</f>
        <v/>
      </c>
      <c r="AI140" s="253" t="str">
        <f>IF(AI139="","",VLOOKUP(AI139,シフト記号表!$C$6:$K$35,9,FALSE))</f>
        <v/>
      </c>
      <c r="AJ140" s="253" t="str">
        <f>IF(AJ139="","",VLOOKUP(AJ139,シフト記号表!$C$6:$K$35,9,FALSE))</f>
        <v/>
      </c>
      <c r="AK140" s="253" t="str">
        <f>IF(AK139="","",VLOOKUP(AK139,シフト記号表!$C$6:$K$35,9,FALSE))</f>
        <v/>
      </c>
      <c r="AL140" s="253" t="str">
        <f>IF(AL139="","",VLOOKUP(AL139,シフト記号表!$C$6:$K$35,9,FALSE))</f>
        <v/>
      </c>
      <c r="AM140" s="254" t="str">
        <f>IF(AM139="","",VLOOKUP(AM139,シフト記号表!$C$6:$K$35,9,FALSE))</f>
        <v/>
      </c>
      <c r="AN140" s="252" t="str">
        <f>IF(AN139="","",VLOOKUP(AN139,シフト記号表!$C$6:$K$35,9,FALSE))</f>
        <v/>
      </c>
      <c r="AO140" s="253" t="str">
        <f>IF(AO139="","",VLOOKUP(AO139,シフト記号表!$C$6:$K$35,9,FALSE))</f>
        <v/>
      </c>
      <c r="AP140" s="253" t="str">
        <f>IF(AP139="","",VLOOKUP(AP139,シフト記号表!$C$6:$K$35,9,FALSE))</f>
        <v/>
      </c>
      <c r="AQ140" s="253" t="str">
        <f>IF(AQ139="","",VLOOKUP(AQ139,シフト記号表!$C$6:$K$35,9,FALSE))</f>
        <v/>
      </c>
      <c r="AR140" s="253" t="str">
        <f>IF(AR139="","",VLOOKUP(AR139,シフト記号表!$C$6:$K$35,9,FALSE))</f>
        <v/>
      </c>
      <c r="AS140" s="253" t="str">
        <f>IF(AS139="","",VLOOKUP(AS139,シフト記号表!$C$6:$K$35,9,FALSE))</f>
        <v/>
      </c>
      <c r="AT140" s="254" t="str">
        <f>IF(AT139="","",VLOOKUP(AT139,シフト記号表!$C$6:$K$35,9,FALSE))</f>
        <v/>
      </c>
      <c r="AU140" s="252" t="str">
        <f>IF(AU139="","",VLOOKUP(AU139,シフト記号表!$C$6:$K$35,9,FALSE))</f>
        <v/>
      </c>
      <c r="AV140" s="253" t="str">
        <f>IF(AV139="","",VLOOKUP(AV139,シフト記号表!$C$6:$K$35,9,FALSE))</f>
        <v/>
      </c>
      <c r="AW140" s="253" t="str">
        <f>IF(AW139="","",VLOOKUP(AW139,シフト記号表!$C$6:$K$35,9,FALSE))</f>
        <v/>
      </c>
      <c r="AX140" s="505">
        <f>IF($BB$3="４週",SUM(S140:AT140),IF($BB$3="暦月",SUM(S140:AW140),""))</f>
        <v>0</v>
      </c>
      <c r="AY140" s="506"/>
      <c r="AZ140" s="507">
        <f>IF($BB$3="４週",AX140/4,IF($BB$3="暦月",勤務形態一覧表!AX140/(勤務形態一覧表!$BB$8/7),""))</f>
        <v>0</v>
      </c>
      <c r="BA140" s="508"/>
      <c r="BB140" s="449"/>
      <c r="BC140" s="419"/>
      <c r="BD140" s="419"/>
      <c r="BE140" s="419"/>
      <c r="BF140" s="420"/>
    </row>
    <row r="141" spans="2:58" ht="20.25" customHeight="1" x14ac:dyDescent="0.45">
      <c r="B141" s="548"/>
      <c r="C141" s="387"/>
      <c r="D141" s="388"/>
      <c r="E141" s="389"/>
      <c r="F141" s="116">
        <f>C139</f>
        <v>0</v>
      </c>
      <c r="G141" s="428"/>
      <c r="H141" s="412"/>
      <c r="I141" s="413"/>
      <c r="J141" s="413"/>
      <c r="K141" s="414"/>
      <c r="L141" s="433"/>
      <c r="M141" s="434"/>
      <c r="N141" s="434"/>
      <c r="O141" s="435"/>
      <c r="P141" s="509" t="s">
        <v>50</v>
      </c>
      <c r="Q141" s="510"/>
      <c r="R141" s="511"/>
      <c r="S141" s="255" t="str">
        <f>IF(S139="","",VLOOKUP(S139,シフト記号表!$C$6:$U$35,19,FALSE))</f>
        <v/>
      </c>
      <c r="T141" s="256" t="str">
        <f>IF(T139="","",VLOOKUP(T139,シフト記号表!$C$6:$U$35,19,FALSE))</f>
        <v/>
      </c>
      <c r="U141" s="256" t="str">
        <f>IF(U139="","",VLOOKUP(U139,シフト記号表!$C$6:$U$35,19,FALSE))</f>
        <v/>
      </c>
      <c r="V141" s="256" t="str">
        <f>IF(V139="","",VLOOKUP(V139,シフト記号表!$C$6:$U$35,19,FALSE))</f>
        <v/>
      </c>
      <c r="W141" s="256" t="str">
        <f>IF(W139="","",VLOOKUP(W139,シフト記号表!$C$6:$U$35,19,FALSE))</f>
        <v/>
      </c>
      <c r="X141" s="256" t="str">
        <f>IF(X139="","",VLOOKUP(X139,シフト記号表!$C$6:$U$35,19,FALSE))</f>
        <v/>
      </c>
      <c r="Y141" s="257" t="str">
        <f>IF(Y139="","",VLOOKUP(Y139,シフト記号表!$C$6:$U$35,19,FALSE))</f>
        <v/>
      </c>
      <c r="Z141" s="255" t="str">
        <f>IF(Z139="","",VLOOKUP(Z139,シフト記号表!$C$6:$U$35,19,FALSE))</f>
        <v/>
      </c>
      <c r="AA141" s="256" t="str">
        <f>IF(AA139="","",VLOOKUP(AA139,シフト記号表!$C$6:$U$35,19,FALSE))</f>
        <v/>
      </c>
      <c r="AB141" s="256" t="str">
        <f>IF(AB139="","",VLOOKUP(AB139,シフト記号表!$C$6:$U$35,19,FALSE))</f>
        <v/>
      </c>
      <c r="AC141" s="256" t="str">
        <f>IF(AC139="","",VLOOKUP(AC139,シフト記号表!$C$6:$U$35,19,FALSE))</f>
        <v/>
      </c>
      <c r="AD141" s="256" t="str">
        <f>IF(AD139="","",VLOOKUP(AD139,シフト記号表!$C$6:$U$35,19,FALSE))</f>
        <v/>
      </c>
      <c r="AE141" s="256" t="str">
        <f>IF(AE139="","",VLOOKUP(AE139,シフト記号表!$C$6:$U$35,19,FALSE))</f>
        <v/>
      </c>
      <c r="AF141" s="257" t="str">
        <f>IF(AF139="","",VLOOKUP(AF139,シフト記号表!$C$6:$U$35,19,FALSE))</f>
        <v/>
      </c>
      <c r="AG141" s="255" t="str">
        <f>IF(AG139="","",VLOOKUP(AG139,シフト記号表!$C$6:$U$35,19,FALSE))</f>
        <v/>
      </c>
      <c r="AH141" s="256" t="str">
        <f>IF(AH139="","",VLOOKUP(AH139,シフト記号表!$C$6:$U$35,19,FALSE))</f>
        <v/>
      </c>
      <c r="AI141" s="256" t="str">
        <f>IF(AI139="","",VLOOKUP(AI139,シフト記号表!$C$6:$U$35,19,FALSE))</f>
        <v/>
      </c>
      <c r="AJ141" s="256" t="str">
        <f>IF(AJ139="","",VLOOKUP(AJ139,シフト記号表!$C$6:$U$35,19,FALSE))</f>
        <v/>
      </c>
      <c r="AK141" s="256" t="str">
        <f>IF(AK139="","",VLOOKUP(AK139,シフト記号表!$C$6:$U$35,19,FALSE))</f>
        <v/>
      </c>
      <c r="AL141" s="256" t="str">
        <f>IF(AL139="","",VLOOKUP(AL139,シフト記号表!$C$6:$U$35,19,FALSE))</f>
        <v/>
      </c>
      <c r="AM141" s="257" t="str">
        <f>IF(AM139="","",VLOOKUP(AM139,シフト記号表!$C$6:$U$35,19,FALSE))</f>
        <v/>
      </c>
      <c r="AN141" s="255" t="str">
        <f>IF(AN139="","",VLOOKUP(AN139,シフト記号表!$C$6:$U$35,19,FALSE))</f>
        <v/>
      </c>
      <c r="AO141" s="256" t="str">
        <f>IF(AO139="","",VLOOKUP(AO139,シフト記号表!$C$6:$U$35,19,FALSE))</f>
        <v/>
      </c>
      <c r="AP141" s="256" t="str">
        <f>IF(AP139="","",VLOOKUP(AP139,シフト記号表!$C$6:$U$35,19,FALSE))</f>
        <v/>
      </c>
      <c r="AQ141" s="256" t="str">
        <f>IF(AQ139="","",VLOOKUP(AQ139,シフト記号表!$C$6:$U$35,19,FALSE))</f>
        <v/>
      </c>
      <c r="AR141" s="256" t="str">
        <f>IF(AR139="","",VLOOKUP(AR139,シフト記号表!$C$6:$U$35,19,FALSE))</f>
        <v/>
      </c>
      <c r="AS141" s="256" t="str">
        <f>IF(AS139="","",VLOOKUP(AS139,シフト記号表!$C$6:$U$35,19,FALSE))</f>
        <v/>
      </c>
      <c r="AT141" s="257" t="str">
        <f>IF(AT139="","",VLOOKUP(AT139,シフト記号表!$C$6:$U$35,19,FALSE))</f>
        <v/>
      </c>
      <c r="AU141" s="255" t="str">
        <f>IF(AU139="","",VLOOKUP(AU139,シフト記号表!$C$6:$U$35,19,FALSE))</f>
        <v/>
      </c>
      <c r="AV141" s="256" t="str">
        <f>IF(AV139="","",VLOOKUP(AV139,シフト記号表!$C$6:$U$35,19,FALSE))</f>
        <v/>
      </c>
      <c r="AW141" s="256" t="str">
        <f>IF(AW139="","",VLOOKUP(AW139,シフト記号表!$C$6:$U$35,19,FALSE))</f>
        <v/>
      </c>
      <c r="AX141" s="512">
        <f>IF($BB$3="４週",SUM(S141:AT141),IF($BB$3="暦月",SUM(S141:AW141),""))</f>
        <v>0</v>
      </c>
      <c r="AY141" s="513"/>
      <c r="AZ141" s="514">
        <f>IF($BB$3="４週",AX141/4,IF($BB$3="暦月",勤務形態一覧表!AX141/(勤務形態一覧表!$BB$8/7),""))</f>
        <v>0</v>
      </c>
      <c r="BA141" s="515"/>
      <c r="BB141" s="450"/>
      <c r="BC141" s="434"/>
      <c r="BD141" s="434"/>
      <c r="BE141" s="434"/>
      <c r="BF141" s="435"/>
    </row>
    <row r="142" spans="2:58" ht="20.25" customHeight="1" x14ac:dyDescent="0.45">
      <c r="B142" s="548">
        <f>B139+1</f>
        <v>41</v>
      </c>
      <c r="C142" s="381"/>
      <c r="D142" s="382"/>
      <c r="E142" s="383"/>
      <c r="F142" s="113"/>
      <c r="G142" s="427"/>
      <c r="H142" s="429"/>
      <c r="I142" s="413"/>
      <c r="J142" s="413"/>
      <c r="K142" s="414"/>
      <c r="L142" s="430"/>
      <c r="M142" s="431"/>
      <c r="N142" s="431"/>
      <c r="O142" s="432"/>
      <c r="P142" s="499" t="s">
        <v>49</v>
      </c>
      <c r="Q142" s="500"/>
      <c r="R142" s="501"/>
      <c r="S142" s="259"/>
      <c r="T142" s="258"/>
      <c r="U142" s="258"/>
      <c r="V142" s="258"/>
      <c r="W142" s="258"/>
      <c r="X142" s="258"/>
      <c r="Y142" s="260"/>
      <c r="Z142" s="259"/>
      <c r="AA142" s="258"/>
      <c r="AB142" s="258"/>
      <c r="AC142" s="258"/>
      <c r="AD142" s="258"/>
      <c r="AE142" s="258"/>
      <c r="AF142" s="260"/>
      <c r="AG142" s="259"/>
      <c r="AH142" s="258"/>
      <c r="AI142" s="258"/>
      <c r="AJ142" s="258"/>
      <c r="AK142" s="258"/>
      <c r="AL142" s="258"/>
      <c r="AM142" s="260"/>
      <c r="AN142" s="259"/>
      <c r="AO142" s="258"/>
      <c r="AP142" s="258"/>
      <c r="AQ142" s="258"/>
      <c r="AR142" s="258"/>
      <c r="AS142" s="258"/>
      <c r="AT142" s="260"/>
      <c r="AU142" s="259"/>
      <c r="AV142" s="258"/>
      <c r="AW142" s="258"/>
      <c r="AX142" s="609"/>
      <c r="AY142" s="610"/>
      <c r="AZ142" s="611"/>
      <c r="BA142" s="612"/>
      <c r="BB142" s="448"/>
      <c r="BC142" s="431"/>
      <c r="BD142" s="431"/>
      <c r="BE142" s="431"/>
      <c r="BF142" s="432"/>
    </row>
    <row r="143" spans="2:58" ht="20.25" customHeight="1" x14ac:dyDescent="0.45">
      <c r="B143" s="548"/>
      <c r="C143" s="384"/>
      <c r="D143" s="385"/>
      <c r="E143" s="386"/>
      <c r="F143" s="91"/>
      <c r="G143" s="408"/>
      <c r="H143" s="412"/>
      <c r="I143" s="413"/>
      <c r="J143" s="413"/>
      <c r="K143" s="414"/>
      <c r="L143" s="418"/>
      <c r="M143" s="419"/>
      <c r="N143" s="419"/>
      <c r="O143" s="420"/>
      <c r="P143" s="502" t="s">
        <v>15</v>
      </c>
      <c r="Q143" s="503"/>
      <c r="R143" s="504"/>
      <c r="S143" s="252" t="str">
        <f>IF(S142="","",VLOOKUP(S142,シフト記号表!$C$6:$K$35,9,FALSE))</f>
        <v/>
      </c>
      <c r="T143" s="253" t="str">
        <f>IF(T142="","",VLOOKUP(T142,シフト記号表!$C$6:$K$35,9,FALSE))</f>
        <v/>
      </c>
      <c r="U143" s="253" t="str">
        <f>IF(U142="","",VLOOKUP(U142,シフト記号表!$C$6:$K$35,9,FALSE))</f>
        <v/>
      </c>
      <c r="V143" s="253" t="str">
        <f>IF(V142="","",VLOOKUP(V142,シフト記号表!$C$6:$K$35,9,FALSE))</f>
        <v/>
      </c>
      <c r="W143" s="253" t="str">
        <f>IF(W142="","",VLOOKUP(W142,シフト記号表!$C$6:$K$35,9,FALSE))</f>
        <v/>
      </c>
      <c r="X143" s="253" t="str">
        <f>IF(X142="","",VLOOKUP(X142,シフト記号表!$C$6:$K$35,9,FALSE))</f>
        <v/>
      </c>
      <c r="Y143" s="254" t="str">
        <f>IF(Y142="","",VLOOKUP(Y142,シフト記号表!$C$6:$K$35,9,FALSE))</f>
        <v/>
      </c>
      <c r="Z143" s="252" t="str">
        <f>IF(Z142="","",VLOOKUP(Z142,シフト記号表!$C$6:$K$35,9,FALSE))</f>
        <v/>
      </c>
      <c r="AA143" s="253" t="str">
        <f>IF(AA142="","",VLOOKUP(AA142,シフト記号表!$C$6:$K$35,9,FALSE))</f>
        <v/>
      </c>
      <c r="AB143" s="253" t="str">
        <f>IF(AB142="","",VLOOKUP(AB142,シフト記号表!$C$6:$K$35,9,FALSE))</f>
        <v/>
      </c>
      <c r="AC143" s="253" t="str">
        <f>IF(AC142="","",VLOOKUP(AC142,シフト記号表!$C$6:$K$35,9,FALSE))</f>
        <v/>
      </c>
      <c r="AD143" s="253" t="str">
        <f>IF(AD142="","",VLOOKUP(AD142,シフト記号表!$C$6:$K$35,9,FALSE))</f>
        <v/>
      </c>
      <c r="AE143" s="253" t="str">
        <f>IF(AE142="","",VLOOKUP(AE142,シフト記号表!$C$6:$K$35,9,FALSE))</f>
        <v/>
      </c>
      <c r="AF143" s="254" t="str">
        <f>IF(AF142="","",VLOOKUP(AF142,シフト記号表!$C$6:$K$35,9,FALSE))</f>
        <v/>
      </c>
      <c r="AG143" s="252" t="str">
        <f>IF(AG142="","",VLOOKUP(AG142,シフト記号表!$C$6:$K$35,9,FALSE))</f>
        <v/>
      </c>
      <c r="AH143" s="253" t="str">
        <f>IF(AH142="","",VLOOKUP(AH142,シフト記号表!$C$6:$K$35,9,FALSE))</f>
        <v/>
      </c>
      <c r="AI143" s="253" t="str">
        <f>IF(AI142="","",VLOOKUP(AI142,シフト記号表!$C$6:$K$35,9,FALSE))</f>
        <v/>
      </c>
      <c r="AJ143" s="253" t="str">
        <f>IF(AJ142="","",VLOOKUP(AJ142,シフト記号表!$C$6:$K$35,9,FALSE))</f>
        <v/>
      </c>
      <c r="AK143" s="253" t="str">
        <f>IF(AK142="","",VLOOKUP(AK142,シフト記号表!$C$6:$K$35,9,FALSE))</f>
        <v/>
      </c>
      <c r="AL143" s="253" t="str">
        <f>IF(AL142="","",VLOOKUP(AL142,シフト記号表!$C$6:$K$35,9,FALSE))</f>
        <v/>
      </c>
      <c r="AM143" s="254" t="str">
        <f>IF(AM142="","",VLOOKUP(AM142,シフト記号表!$C$6:$K$35,9,FALSE))</f>
        <v/>
      </c>
      <c r="AN143" s="252" t="str">
        <f>IF(AN142="","",VLOOKUP(AN142,シフト記号表!$C$6:$K$35,9,FALSE))</f>
        <v/>
      </c>
      <c r="AO143" s="253" t="str">
        <f>IF(AO142="","",VLOOKUP(AO142,シフト記号表!$C$6:$K$35,9,FALSE))</f>
        <v/>
      </c>
      <c r="AP143" s="253" t="str">
        <f>IF(AP142="","",VLOOKUP(AP142,シフト記号表!$C$6:$K$35,9,FALSE))</f>
        <v/>
      </c>
      <c r="AQ143" s="253" t="str">
        <f>IF(AQ142="","",VLOOKUP(AQ142,シフト記号表!$C$6:$K$35,9,FALSE))</f>
        <v/>
      </c>
      <c r="AR143" s="253" t="str">
        <f>IF(AR142="","",VLOOKUP(AR142,シフト記号表!$C$6:$K$35,9,FALSE))</f>
        <v/>
      </c>
      <c r="AS143" s="253" t="str">
        <f>IF(AS142="","",VLOOKUP(AS142,シフト記号表!$C$6:$K$35,9,FALSE))</f>
        <v/>
      </c>
      <c r="AT143" s="254" t="str">
        <f>IF(AT142="","",VLOOKUP(AT142,シフト記号表!$C$6:$K$35,9,FALSE))</f>
        <v/>
      </c>
      <c r="AU143" s="252" t="str">
        <f>IF(AU142="","",VLOOKUP(AU142,シフト記号表!$C$6:$K$35,9,FALSE))</f>
        <v/>
      </c>
      <c r="AV143" s="253" t="str">
        <f>IF(AV142="","",VLOOKUP(AV142,シフト記号表!$C$6:$K$35,9,FALSE))</f>
        <v/>
      </c>
      <c r="AW143" s="253" t="str">
        <f>IF(AW142="","",VLOOKUP(AW142,シフト記号表!$C$6:$K$35,9,FALSE))</f>
        <v/>
      </c>
      <c r="AX143" s="505">
        <f>IF($BB$3="４週",SUM(S143:AT143),IF($BB$3="暦月",SUM(S143:AW143),""))</f>
        <v>0</v>
      </c>
      <c r="AY143" s="506"/>
      <c r="AZ143" s="507">
        <f>IF($BB$3="４週",AX143/4,IF($BB$3="暦月",勤務形態一覧表!AX143/(勤務形態一覧表!$BB$8/7),""))</f>
        <v>0</v>
      </c>
      <c r="BA143" s="508"/>
      <c r="BB143" s="449"/>
      <c r="BC143" s="419"/>
      <c r="BD143" s="419"/>
      <c r="BE143" s="419"/>
      <c r="BF143" s="420"/>
    </row>
    <row r="144" spans="2:58" ht="20.25" customHeight="1" x14ac:dyDescent="0.45">
      <c r="B144" s="548"/>
      <c r="C144" s="387"/>
      <c r="D144" s="388"/>
      <c r="E144" s="389"/>
      <c r="F144" s="116">
        <f>C142</f>
        <v>0</v>
      </c>
      <c r="G144" s="428"/>
      <c r="H144" s="412"/>
      <c r="I144" s="413"/>
      <c r="J144" s="413"/>
      <c r="K144" s="414"/>
      <c r="L144" s="433"/>
      <c r="M144" s="434"/>
      <c r="N144" s="434"/>
      <c r="O144" s="435"/>
      <c r="P144" s="509" t="s">
        <v>50</v>
      </c>
      <c r="Q144" s="510"/>
      <c r="R144" s="511"/>
      <c r="S144" s="255" t="str">
        <f>IF(S142="","",VLOOKUP(S142,シフト記号表!$C$6:$U$35,19,FALSE))</f>
        <v/>
      </c>
      <c r="T144" s="256" t="str">
        <f>IF(T142="","",VLOOKUP(T142,シフト記号表!$C$6:$U$35,19,FALSE))</f>
        <v/>
      </c>
      <c r="U144" s="256" t="str">
        <f>IF(U142="","",VLOOKUP(U142,シフト記号表!$C$6:$U$35,19,FALSE))</f>
        <v/>
      </c>
      <c r="V144" s="256" t="str">
        <f>IF(V142="","",VLOOKUP(V142,シフト記号表!$C$6:$U$35,19,FALSE))</f>
        <v/>
      </c>
      <c r="W144" s="256" t="str">
        <f>IF(W142="","",VLOOKUP(W142,シフト記号表!$C$6:$U$35,19,FALSE))</f>
        <v/>
      </c>
      <c r="X144" s="256" t="str">
        <f>IF(X142="","",VLOOKUP(X142,シフト記号表!$C$6:$U$35,19,FALSE))</f>
        <v/>
      </c>
      <c r="Y144" s="257" t="str">
        <f>IF(Y142="","",VLOOKUP(Y142,シフト記号表!$C$6:$U$35,19,FALSE))</f>
        <v/>
      </c>
      <c r="Z144" s="255" t="str">
        <f>IF(Z142="","",VLOOKUP(Z142,シフト記号表!$C$6:$U$35,19,FALSE))</f>
        <v/>
      </c>
      <c r="AA144" s="256" t="str">
        <f>IF(AA142="","",VLOOKUP(AA142,シフト記号表!$C$6:$U$35,19,FALSE))</f>
        <v/>
      </c>
      <c r="AB144" s="256" t="str">
        <f>IF(AB142="","",VLOOKUP(AB142,シフト記号表!$C$6:$U$35,19,FALSE))</f>
        <v/>
      </c>
      <c r="AC144" s="256" t="str">
        <f>IF(AC142="","",VLOOKUP(AC142,シフト記号表!$C$6:$U$35,19,FALSE))</f>
        <v/>
      </c>
      <c r="AD144" s="256" t="str">
        <f>IF(AD142="","",VLOOKUP(AD142,シフト記号表!$C$6:$U$35,19,FALSE))</f>
        <v/>
      </c>
      <c r="AE144" s="256" t="str">
        <f>IF(AE142="","",VLOOKUP(AE142,シフト記号表!$C$6:$U$35,19,FALSE))</f>
        <v/>
      </c>
      <c r="AF144" s="257" t="str">
        <f>IF(AF142="","",VLOOKUP(AF142,シフト記号表!$C$6:$U$35,19,FALSE))</f>
        <v/>
      </c>
      <c r="AG144" s="255" t="str">
        <f>IF(AG142="","",VLOOKUP(AG142,シフト記号表!$C$6:$U$35,19,FALSE))</f>
        <v/>
      </c>
      <c r="AH144" s="256" t="str">
        <f>IF(AH142="","",VLOOKUP(AH142,シフト記号表!$C$6:$U$35,19,FALSE))</f>
        <v/>
      </c>
      <c r="AI144" s="256" t="str">
        <f>IF(AI142="","",VLOOKUP(AI142,シフト記号表!$C$6:$U$35,19,FALSE))</f>
        <v/>
      </c>
      <c r="AJ144" s="256" t="str">
        <f>IF(AJ142="","",VLOOKUP(AJ142,シフト記号表!$C$6:$U$35,19,FALSE))</f>
        <v/>
      </c>
      <c r="AK144" s="256" t="str">
        <f>IF(AK142="","",VLOOKUP(AK142,シフト記号表!$C$6:$U$35,19,FALSE))</f>
        <v/>
      </c>
      <c r="AL144" s="256" t="str">
        <f>IF(AL142="","",VLOOKUP(AL142,シフト記号表!$C$6:$U$35,19,FALSE))</f>
        <v/>
      </c>
      <c r="AM144" s="257" t="str">
        <f>IF(AM142="","",VLOOKUP(AM142,シフト記号表!$C$6:$U$35,19,FALSE))</f>
        <v/>
      </c>
      <c r="AN144" s="255" t="str">
        <f>IF(AN142="","",VLOOKUP(AN142,シフト記号表!$C$6:$U$35,19,FALSE))</f>
        <v/>
      </c>
      <c r="AO144" s="256" t="str">
        <f>IF(AO142="","",VLOOKUP(AO142,シフト記号表!$C$6:$U$35,19,FALSE))</f>
        <v/>
      </c>
      <c r="AP144" s="256" t="str">
        <f>IF(AP142="","",VLOOKUP(AP142,シフト記号表!$C$6:$U$35,19,FALSE))</f>
        <v/>
      </c>
      <c r="AQ144" s="256" t="str">
        <f>IF(AQ142="","",VLOOKUP(AQ142,シフト記号表!$C$6:$U$35,19,FALSE))</f>
        <v/>
      </c>
      <c r="AR144" s="256" t="str">
        <f>IF(AR142="","",VLOOKUP(AR142,シフト記号表!$C$6:$U$35,19,FALSE))</f>
        <v/>
      </c>
      <c r="AS144" s="256" t="str">
        <f>IF(AS142="","",VLOOKUP(AS142,シフト記号表!$C$6:$U$35,19,FALSE))</f>
        <v/>
      </c>
      <c r="AT144" s="257" t="str">
        <f>IF(AT142="","",VLOOKUP(AT142,シフト記号表!$C$6:$U$35,19,FALSE))</f>
        <v/>
      </c>
      <c r="AU144" s="255" t="str">
        <f>IF(AU142="","",VLOOKUP(AU142,シフト記号表!$C$6:$U$35,19,FALSE))</f>
        <v/>
      </c>
      <c r="AV144" s="256" t="str">
        <f>IF(AV142="","",VLOOKUP(AV142,シフト記号表!$C$6:$U$35,19,FALSE))</f>
        <v/>
      </c>
      <c r="AW144" s="256" t="str">
        <f>IF(AW142="","",VLOOKUP(AW142,シフト記号表!$C$6:$U$35,19,FALSE))</f>
        <v/>
      </c>
      <c r="AX144" s="512">
        <f>IF($BB$3="４週",SUM(S144:AT144),IF($BB$3="暦月",SUM(S144:AW144),""))</f>
        <v>0</v>
      </c>
      <c r="AY144" s="513"/>
      <c r="AZ144" s="514">
        <f>IF($BB$3="４週",AX144/4,IF($BB$3="暦月",勤務形態一覧表!AX144/(勤務形態一覧表!$BB$8/7),""))</f>
        <v>0</v>
      </c>
      <c r="BA144" s="515"/>
      <c r="BB144" s="450"/>
      <c r="BC144" s="434"/>
      <c r="BD144" s="434"/>
      <c r="BE144" s="434"/>
      <c r="BF144" s="435"/>
    </row>
    <row r="145" spans="2:58" ht="20.25" customHeight="1" x14ac:dyDescent="0.45">
      <c r="B145" s="548">
        <f>B142+1</f>
        <v>42</v>
      </c>
      <c r="C145" s="381"/>
      <c r="D145" s="382"/>
      <c r="E145" s="383"/>
      <c r="F145" s="113"/>
      <c r="G145" s="427"/>
      <c r="H145" s="429"/>
      <c r="I145" s="413"/>
      <c r="J145" s="413"/>
      <c r="K145" s="414"/>
      <c r="L145" s="430"/>
      <c r="M145" s="431"/>
      <c r="N145" s="431"/>
      <c r="O145" s="432"/>
      <c r="P145" s="499" t="s">
        <v>49</v>
      </c>
      <c r="Q145" s="500"/>
      <c r="R145" s="501"/>
      <c r="S145" s="259"/>
      <c r="T145" s="258"/>
      <c r="U145" s="258"/>
      <c r="V145" s="258"/>
      <c r="W145" s="258"/>
      <c r="X145" s="258"/>
      <c r="Y145" s="260"/>
      <c r="Z145" s="259"/>
      <c r="AA145" s="258"/>
      <c r="AB145" s="258"/>
      <c r="AC145" s="258"/>
      <c r="AD145" s="258"/>
      <c r="AE145" s="258"/>
      <c r="AF145" s="260"/>
      <c r="AG145" s="259"/>
      <c r="AH145" s="258"/>
      <c r="AI145" s="258"/>
      <c r="AJ145" s="258"/>
      <c r="AK145" s="258"/>
      <c r="AL145" s="258"/>
      <c r="AM145" s="260"/>
      <c r="AN145" s="259"/>
      <c r="AO145" s="258"/>
      <c r="AP145" s="258"/>
      <c r="AQ145" s="258"/>
      <c r="AR145" s="258"/>
      <c r="AS145" s="258"/>
      <c r="AT145" s="260"/>
      <c r="AU145" s="259"/>
      <c r="AV145" s="258"/>
      <c r="AW145" s="258"/>
      <c r="AX145" s="609"/>
      <c r="AY145" s="610"/>
      <c r="AZ145" s="611"/>
      <c r="BA145" s="612"/>
      <c r="BB145" s="448"/>
      <c r="BC145" s="431"/>
      <c r="BD145" s="431"/>
      <c r="BE145" s="431"/>
      <c r="BF145" s="432"/>
    </row>
    <row r="146" spans="2:58" ht="20.25" customHeight="1" x14ac:dyDescent="0.45">
      <c r="B146" s="548"/>
      <c r="C146" s="384"/>
      <c r="D146" s="385"/>
      <c r="E146" s="386"/>
      <c r="F146" s="91"/>
      <c r="G146" s="408"/>
      <c r="H146" s="412"/>
      <c r="I146" s="413"/>
      <c r="J146" s="413"/>
      <c r="K146" s="414"/>
      <c r="L146" s="418"/>
      <c r="M146" s="419"/>
      <c r="N146" s="419"/>
      <c r="O146" s="420"/>
      <c r="P146" s="502" t="s">
        <v>15</v>
      </c>
      <c r="Q146" s="503"/>
      <c r="R146" s="504"/>
      <c r="S146" s="252" t="str">
        <f>IF(S145="","",VLOOKUP(S145,シフト記号表!$C$6:$K$35,9,FALSE))</f>
        <v/>
      </c>
      <c r="T146" s="253" t="str">
        <f>IF(T145="","",VLOOKUP(T145,シフト記号表!$C$6:$K$35,9,FALSE))</f>
        <v/>
      </c>
      <c r="U146" s="253" t="str">
        <f>IF(U145="","",VLOOKUP(U145,シフト記号表!$C$6:$K$35,9,FALSE))</f>
        <v/>
      </c>
      <c r="V146" s="253" t="str">
        <f>IF(V145="","",VLOOKUP(V145,シフト記号表!$C$6:$K$35,9,FALSE))</f>
        <v/>
      </c>
      <c r="W146" s="253" t="str">
        <f>IF(W145="","",VLOOKUP(W145,シフト記号表!$C$6:$K$35,9,FALSE))</f>
        <v/>
      </c>
      <c r="X146" s="253" t="str">
        <f>IF(X145="","",VLOOKUP(X145,シフト記号表!$C$6:$K$35,9,FALSE))</f>
        <v/>
      </c>
      <c r="Y146" s="254" t="str">
        <f>IF(Y145="","",VLOOKUP(Y145,シフト記号表!$C$6:$K$35,9,FALSE))</f>
        <v/>
      </c>
      <c r="Z146" s="252" t="str">
        <f>IF(Z145="","",VLOOKUP(Z145,シフト記号表!$C$6:$K$35,9,FALSE))</f>
        <v/>
      </c>
      <c r="AA146" s="253" t="str">
        <f>IF(AA145="","",VLOOKUP(AA145,シフト記号表!$C$6:$K$35,9,FALSE))</f>
        <v/>
      </c>
      <c r="AB146" s="253" t="str">
        <f>IF(AB145="","",VLOOKUP(AB145,シフト記号表!$C$6:$K$35,9,FALSE))</f>
        <v/>
      </c>
      <c r="AC146" s="253" t="str">
        <f>IF(AC145="","",VLOOKUP(AC145,シフト記号表!$C$6:$K$35,9,FALSE))</f>
        <v/>
      </c>
      <c r="AD146" s="253" t="str">
        <f>IF(AD145="","",VLOOKUP(AD145,シフト記号表!$C$6:$K$35,9,FALSE))</f>
        <v/>
      </c>
      <c r="AE146" s="253" t="str">
        <f>IF(AE145="","",VLOOKUP(AE145,シフト記号表!$C$6:$K$35,9,FALSE))</f>
        <v/>
      </c>
      <c r="AF146" s="254" t="str">
        <f>IF(AF145="","",VLOOKUP(AF145,シフト記号表!$C$6:$K$35,9,FALSE))</f>
        <v/>
      </c>
      <c r="AG146" s="252" t="str">
        <f>IF(AG145="","",VLOOKUP(AG145,シフト記号表!$C$6:$K$35,9,FALSE))</f>
        <v/>
      </c>
      <c r="AH146" s="253" t="str">
        <f>IF(AH145="","",VLOOKUP(AH145,シフト記号表!$C$6:$K$35,9,FALSE))</f>
        <v/>
      </c>
      <c r="AI146" s="253" t="str">
        <f>IF(AI145="","",VLOOKUP(AI145,シフト記号表!$C$6:$K$35,9,FALSE))</f>
        <v/>
      </c>
      <c r="AJ146" s="253" t="str">
        <f>IF(AJ145="","",VLOOKUP(AJ145,シフト記号表!$C$6:$K$35,9,FALSE))</f>
        <v/>
      </c>
      <c r="AK146" s="253" t="str">
        <f>IF(AK145="","",VLOOKUP(AK145,シフト記号表!$C$6:$K$35,9,FALSE))</f>
        <v/>
      </c>
      <c r="AL146" s="253" t="str">
        <f>IF(AL145="","",VLOOKUP(AL145,シフト記号表!$C$6:$K$35,9,FALSE))</f>
        <v/>
      </c>
      <c r="AM146" s="254" t="str">
        <f>IF(AM145="","",VLOOKUP(AM145,シフト記号表!$C$6:$K$35,9,FALSE))</f>
        <v/>
      </c>
      <c r="AN146" s="252" t="str">
        <f>IF(AN145="","",VLOOKUP(AN145,シフト記号表!$C$6:$K$35,9,FALSE))</f>
        <v/>
      </c>
      <c r="AO146" s="253" t="str">
        <f>IF(AO145="","",VLOOKUP(AO145,シフト記号表!$C$6:$K$35,9,FALSE))</f>
        <v/>
      </c>
      <c r="AP146" s="253" t="str">
        <f>IF(AP145="","",VLOOKUP(AP145,シフト記号表!$C$6:$K$35,9,FALSE))</f>
        <v/>
      </c>
      <c r="AQ146" s="253" t="str">
        <f>IF(AQ145="","",VLOOKUP(AQ145,シフト記号表!$C$6:$K$35,9,FALSE))</f>
        <v/>
      </c>
      <c r="AR146" s="253" t="str">
        <f>IF(AR145="","",VLOOKUP(AR145,シフト記号表!$C$6:$K$35,9,FALSE))</f>
        <v/>
      </c>
      <c r="AS146" s="253" t="str">
        <f>IF(AS145="","",VLOOKUP(AS145,シフト記号表!$C$6:$K$35,9,FALSE))</f>
        <v/>
      </c>
      <c r="AT146" s="254" t="str">
        <f>IF(AT145="","",VLOOKUP(AT145,シフト記号表!$C$6:$K$35,9,FALSE))</f>
        <v/>
      </c>
      <c r="AU146" s="252" t="str">
        <f>IF(AU145="","",VLOOKUP(AU145,シフト記号表!$C$6:$K$35,9,FALSE))</f>
        <v/>
      </c>
      <c r="AV146" s="253" t="str">
        <f>IF(AV145="","",VLOOKUP(AV145,シフト記号表!$C$6:$K$35,9,FALSE))</f>
        <v/>
      </c>
      <c r="AW146" s="253" t="str">
        <f>IF(AW145="","",VLOOKUP(AW145,シフト記号表!$C$6:$K$35,9,FALSE))</f>
        <v/>
      </c>
      <c r="AX146" s="505">
        <f>IF($BB$3="４週",SUM(S146:AT146),IF($BB$3="暦月",SUM(S146:AW146),""))</f>
        <v>0</v>
      </c>
      <c r="AY146" s="506"/>
      <c r="AZ146" s="507">
        <f>IF($BB$3="４週",AX146/4,IF($BB$3="暦月",勤務形態一覧表!AX146/(勤務形態一覧表!$BB$8/7),""))</f>
        <v>0</v>
      </c>
      <c r="BA146" s="508"/>
      <c r="BB146" s="449"/>
      <c r="BC146" s="419"/>
      <c r="BD146" s="419"/>
      <c r="BE146" s="419"/>
      <c r="BF146" s="420"/>
    </row>
    <row r="147" spans="2:58" ht="20.25" customHeight="1" x14ac:dyDescent="0.45">
      <c r="B147" s="548"/>
      <c r="C147" s="387"/>
      <c r="D147" s="388"/>
      <c r="E147" s="389"/>
      <c r="F147" s="116">
        <f>C145</f>
        <v>0</v>
      </c>
      <c r="G147" s="428"/>
      <c r="H147" s="412"/>
      <c r="I147" s="413"/>
      <c r="J147" s="413"/>
      <c r="K147" s="414"/>
      <c r="L147" s="433"/>
      <c r="M147" s="434"/>
      <c r="N147" s="434"/>
      <c r="O147" s="435"/>
      <c r="P147" s="509" t="s">
        <v>50</v>
      </c>
      <c r="Q147" s="510"/>
      <c r="R147" s="511"/>
      <c r="S147" s="255" t="str">
        <f>IF(S145="","",VLOOKUP(S145,シフト記号表!$C$6:$U$35,19,FALSE))</f>
        <v/>
      </c>
      <c r="T147" s="256" t="str">
        <f>IF(T145="","",VLOOKUP(T145,シフト記号表!$C$6:$U$35,19,FALSE))</f>
        <v/>
      </c>
      <c r="U147" s="256" t="str">
        <f>IF(U145="","",VLOOKUP(U145,シフト記号表!$C$6:$U$35,19,FALSE))</f>
        <v/>
      </c>
      <c r="V147" s="256" t="str">
        <f>IF(V145="","",VLOOKUP(V145,シフト記号表!$C$6:$U$35,19,FALSE))</f>
        <v/>
      </c>
      <c r="W147" s="256" t="str">
        <f>IF(W145="","",VLOOKUP(W145,シフト記号表!$C$6:$U$35,19,FALSE))</f>
        <v/>
      </c>
      <c r="X147" s="256" t="str">
        <f>IF(X145="","",VLOOKUP(X145,シフト記号表!$C$6:$U$35,19,FALSE))</f>
        <v/>
      </c>
      <c r="Y147" s="257" t="str">
        <f>IF(Y145="","",VLOOKUP(Y145,シフト記号表!$C$6:$U$35,19,FALSE))</f>
        <v/>
      </c>
      <c r="Z147" s="255" t="str">
        <f>IF(Z145="","",VLOOKUP(Z145,シフト記号表!$C$6:$U$35,19,FALSE))</f>
        <v/>
      </c>
      <c r="AA147" s="256" t="str">
        <f>IF(AA145="","",VLOOKUP(AA145,シフト記号表!$C$6:$U$35,19,FALSE))</f>
        <v/>
      </c>
      <c r="AB147" s="256" t="str">
        <f>IF(AB145="","",VLOOKUP(AB145,シフト記号表!$C$6:$U$35,19,FALSE))</f>
        <v/>
      </c>
      <c r="AC147" s="256" t="str">
        <f>IF(AC145="","",VLOOKUP(AC145,シフト記号表!$C$6:$U$35,19,FALSE))</f>
        <v/>
      </c>
      <c r="AD147" s="256" t="str">
        <f>IF(AD145="","",VLOOKUP(AD145,シフト記号表!$C$6:$U$35,19,FALSE))</f>
        <v/>
      </c>
      <c r="AE147" s="256" t="str">
        <f>IF(AE145="","",VLOOKUP(AE145,シフト記号表!$C$6:$U$35,19,FALSE))</f>
        <v/>
      </c>
      <c r="AF147" s="257" t="str">
        <f>IF(AF145="","",VLOOKUP(AF145,シフト記号表!$C$6:$U$35,19,FALSE))</f>
        <v/>
      </c>
      <c r="AG147" s="255" t="str">
        <f>IF(AG145="","",VLOOKUP(AG145,シフト記号表!$C$6:$U$35,19,FALSE))</f>
        <v/>
      </c>
      <c r="AH147" s="256" t="str">
        <f>IF(AH145="","",VLOOKUP(AH145,シフト記号表!$C$6:$U$35,19,FALSE))</f>
        <v/>
      </c>
      <c r="AI147" s="256" t="str">
        <f>IF(AI145="","",VLOOKUP(AI145,シフト記号表!$C$6:$U$35,19,FALSE))</f>
        <v/>
      </c>
      <c r="AJ147" s="256" t="str">
        <f>IF(AJ145="","",VLOOKUP(AJ145,シフト記号表!$C$6:$U$35,19,FALSE))</f>
        <v/>
      </c>
      <c r="AK147" s="256" t="str">
        <f>IF(AK145="","",VLOOKUP(AK145,シフト記号表!$C$6:$U$35,19,FALSE))</f>
        <v/>
      </c>
      <c r="AL147" s="256" t="str">
        <f>IF(AL145="","",VLOOKUP(AL145,シフト記号表!$C$6:$U$35,19,FALSE))</f>
        <v/>
      </c>
      <c r="AM147" s="257" t="str">
        <f>IF(AM145="","",VLOOKUP(AM145,シフト記号表!$C$6:$U$35,19,FALSE))</f>
        <v/>
      </c>
      <c r="AN147" s="255" t="str">
        <f>IF(AN145="","",VLOOKUP(AN145,シフト記号表!$C$6:$U$35,19,FALSE))</f>
        <v/>
      </c>
      <c r="AO147" s="256" t="str">
        <f>IF(AO145="","",VLOOKUP(AO145,シフト記号表!$C$6:$U$35,19,FALSE))</f>
        <v/>
      </c>
      <c r="AP147" s="256" t="str">
        <f>IF(AP145="","",VLOOKUP(AP145,シフト記号表!$C$6:$U$35,19,FALSE))</f>
        <v/>
      </c>
      <c r="AQ147" s="256" t="str">
        <f>IF(AQ145="","",VLOOKUP(AQ145,シフト記号表!$C$6:$U$35,19,FALSE))</f>
        <v/>
      </c>
      <c r="AR147" s="256" t="str">
        <f>IF(AR145="","",VLOOKUP(AR145,シフト記号表!$C$6:$U$35,19,FALSE))</f>
        <v/>
      </c>
      <c r="AS147" s="256" t="str">
        <f>IF(AS145="","",VLOOKUP(AS145,シフト記号表!$C$6:$U$35,19,FALSE))</f>
        <v/>
      </c>
      <c r="AT147" s="257" t="str">
        <f>IF(AT145="","",VLOOKUP(AT145,シフト記号表!$C$6:$U$35,19,FALSE))</f>
        <v/>
      </c>
      <c r="AU147" s="255" t="str">
        <f>IF(AU145="","",VLOOKUP(AU145,シフト記号表!$C$6:$U$35,19,FALSE))</f>
        <v/>
      </c>
      <c r="AV147" s="256" t="str">
        <f>IF(AV145="","",VLOOKUP(AV145,シフト記号表!$C$6:$U$35,19,FALSE))</f>
        <v/>
      </c>
      <c r="AW147" s="256" t="str">
        <f>IF(AW145="","",VLOOKUP(AW145,シフト記号表!$C$6:$U$35,19,FALSE))</f>
        <v/>
      </c>
      <c r="AX147" s="512">
        <f>IF($BB$3="４週",SUM(S147:AT147),IF($BB$3="暦月",SUM(S147:AW147),""))</f>
        <v>0</v>
      </c>
      <c r="AY147" s="513"/>
      <c r="AZ147" s="514">
        <f>IF($BB$3="４週",AX147/4,IF($BB$3="暦月",勤務形態一覧表!AX147/(勤務形態一覧表!$BB$8/7),""))</f>
        <v>0</v>
      </c>
      <c r="BA147" s="515"/>
      <c r="BB147" s="450"/>
      <c r="BC147" s="434"/>
      <c r="BD147" s="434"/>
      <c r="BE147" s="434"/>
      <c r="BF147" s="435"/>
    </row>
    <row r="148" spans="2:58" ht="20.25" customHeight="1" x14ac:dyDescent="0.45">
      <c r="B148" s="548">
        <f>B145+1</f>
        <v>43</v>
      </c>
      <c r="C148" s="381"/>
      <c r="D148" s="382"/>
      <c r="E148" s="383"/>
      <c r="F148" s="113"/>
      <c r="G148" s="427"/>
      <c r="H148" s="429"/>
      <c r="I148" s="413"/>
      <c r="J148" s="413"/>
      <c r="K148" s="414"/>
      <c r="L148" s="430"/>
      <c r="M148" s="431"/>
      <c r="N148" s="431"/>
      <c r="O148" s="432"/>
      <c r="P148" s="499" t="s">
        <v>49</v>
      </c>
      <c r="Q148" s="500"/>
      <c r="R148" s="501"/>
      <c r="S148" s="259"/>
      <c r="T148" s="258"/>
      <c r="U148" s="258"/>
      <c r="V148" s="258"/>
      <c r="W148" s="258"/>
      <c r="X148" s="258"/>
      <c r="Y148" s="260"/>
      <c r="Z148" s="259"/>
      <c r="AA148" s="258"/>
      <c r="AB148" s="258"/>
      <c r="AC148" s="258"/>
      <c r="AD148" s="258"/>
      <c r="AE148" s="258"/>
      <c r="AF148" s="260"/>
      <c r="AG148" s="259"/>
      <c r="AH148" s="258"/>
      <c r="AI148" s="258"/>
      <c r="AJ148" s="258"/>
      <c r="AK148" s="258"/>
      <c r="AL148" s="258"/>
      <c r="AM148" s="260"/>
      <c r="AN148" s="259"/>
      <c r="AO148" s="258"/>
      <c r="AP148" s="258"/>
      <c r="AQ148" s="258"/>
      <c r="AR148" s="258"/>
      <c r="AS148" s="258"/>
      <c r="AT148" s="260"/>
      <c r="AU148" s="259"/>
      <c r="AV148" s="258"/>
      <c r="AW148" s="258"/>
      <c r="AX148" s="609"/>
      <c r="AY148" s="610"/>
      <c r="AZ148" s="611"/>
      <c r="BA148" s="612"/>
      <c r="BB148" s="448"/>
      <c r="BC148" s="431"/>
      <c r="BD148" s="431"/>
      <c r="BE148" s="431"/>
      <c r="BF148" s="432"/>
    </row>
    <row r="149" spans="2:58" ht="20.25" customHeight="1" x14ac:dyDescent="0.45">
      <c r="B149" s="548"/>
      <c r="C149" s="384"/>
      <c r="D149" s="385"/>
      <c r="E149" s="386"/>
      <c r="F149" s="91"/>
      <c r="G149" s="408"/>
      <c r="H149" s="412"/>
      <c r="I149" s="413"/>
      <c r="J149" s="413"/>
      <c r="K149" s="414"/>
      <c r="L149" s="418"/>
      <c r="M149" s="419"/>
      <c r="N149" s="419"/>
      <c r="O149" s="420"/>
      <c r="P149" s="502" t="s">
        <v>15</v>
      </c>
      <c r="Q149" s="503"/>
      <c r="R149" s="504"/>
      <c r="S149" s="252" t="str">
        <f>IF(S148="","",VLOOKUP(S148,シフト記号表!$C$6:$K$35,9,FALSE))</f>
        <v/>
      </c>
      <c r="T149" s="253" t="str">
        <f>IF(T148="","",VLOOKUP(T148,シフト記号表!$C$6:$K$35,9,FALSE))</f>
        <v/>
      </c>
      <c r="U149" s="253" t="str">
        <f>IF(U148="","",VLOOKUP(U148,シフト記号表!$C$6:$K$35,9,FALSE))</f>
        <v/>
      </c>
      <c r="V149" s="253" t="str">
        <f>IF(V148="","",VLOOKUP(V148,シフト記号表!$C$6:$K$35,9,FALSE))</f>
        <v/>
      </c>
      <c r="W149" s="253" t="str">
        <f>IF(W148="","",VLOOKUP(W148,シフト記号表!$C$6:$K$35,9,FALSE))</f>
        <v/>
      </c>
      <c r="X149" s="253" t="str">
        <f>IF(X148="","",VLOOKUP(X148,シフト記号表!$C$6:$K$35,9,FALSE))</f>
        <v/>
      </c>
      <c r="Y149" s="254" t="str">
        <f>IF(Y148="","",VLOOKUP(Y148,シフト記号表!$C$6:$K$35,9,FALSE))</f>
        <v/>
      </c>
      <c r="Z149" s="252" t="str">
        <f>IF(Z148="","",VLOOKUP(Z148,シフト記号表!$C$6:$K$35,9,FALSE))</f>
        <v/>
      </c>
      <c r="AA149" s="253" t="str">
        <f>IF(AA148="","",VLOOKUP(AA148,シフト記号表!$C$6:$K$35,9,FALSE))</f>
        <v/>
      </c>
      <c r="AB149" s="253" t="str">
        <f>IF(AB148="","",VLOOKUP(AB148,シフト記号表!$C$6:$K$35,9,FALSE))</f>
        <v/>
      </c>
      <c r="AC149" s="253" t="str">
        <f>IF(AC148="","",VLOOKUP(AC148,シフト記号表!$C$6:$K$35,9,FALSE))</f>
        <v/>
      </c>
      <c r="AD149" s="253" t="str">
        <f>IF(AD148="","",VLOOKUP(AD148,シフト記号表!$C$6:$K$35,9,FALSE))</f>
        <v/>
      </c>
      <c r="AE149" s="253" t="str">
        <f>IF(AE148="","",VLOOKUP(AE148,シフト記号表!$C$6:$K$35,9,FALSE))</f>
        <v/>
      </c>
      <c r="AF149" s="254" t="str">
        <f>IF(AF148="","",VLOOKUP(AF148,シフト記号表!$C$6:$K$35,9,FALSE))</f>
        <v/>
      </c>
      <c r="AG149" s="252" t="str">
        <f>IF(AG148="","",VLOOKUP(AG148,シフト記号表!$C$6:$K$35,9,FALSE))</f>
        <v/>
      </c>
      <c r="AH149" s="253" t="str">
        <f>IF(AH148="","",VLOOKUP(AH148,シフト記号表!$C$6:$K$35,9,FALSE))</f>
        <v/>
      </c>
      <c r="AI149" s="253" t="str">
        <f>IF(AI148="","",VLOOKUP(AI148,シフト記号表!$C$6:$K$35,9,FALSE))</f>
        <v/>
      </c>
      <c r="AJ149" s="253" t="str">
        <f>IF(AJ148="","",VLOOKUP(AJ148,シフト記号表!$C$6:$K$35,9,FALSE))</f>
        <v/>
      </c>
      <c r="AK149" s="253" t="str">
        <f>IF(AK148="","",VLOOKUP(AK148,シフト記号表!$C$6:$K$35,9,FALSE))</f>
        <v/>
      </c>
      <c r="AL149" s="253" t="str">
        <f>IF(AL148="","",VLOOKUP(AL148,シフト記号表!$C$6:$K$35,9,FALSE))</f>
        <v/>
      </c>
      <c r="AM149" s="254" t="str">
        <f>IF(AM148="","",VLOOKUP(AM148,シフト記号表!$C$6:$K$35,9,FALSE))</f>
        <v/>
      </c>
      <c r="AN149" s="252" t="str">
        <f>IF(AN148="","",VLOOKUP(AN148,シフト記号表!$C$6:$K$35,9,FALSE))</f>
        <v/>
      </c>
      <c r="AO149" s="253" t="str">
        <f>IF(AO148="","",VLOOKUP(AO148,シフト記号表!$C$6:$K$35,9,FALSE))</f>
        <v/>
      </c>
      <c r="AP149" s="253" t="str">
        <f>IF(AP148="","",VLOOKUP(AP148,シフト記号表!$C$6:$K$35,9,FALSE))</f>
        <v/>
      </c>
      <c r="AQ149" s="253" t="str">
        <f>IF(AQ148="","",VLOOKUP(AQ148,シフト記号表!$C$6:$K$35,9,FALSE))</f>
        <v/>
      </c>
      <c r="AR149" s="253" t="str">
        <f>IF(AR148="","",VLOOKUP(AR148,シフト記号表!$C$6:$K$35,9,FALSE))</f>
        <v/>
      </c>
      <c r="AS149" s="253" t="str">
        <f>IF(AS148="","",VLOOKUP(AS148,シフト記号表!$C$6:$K$35,9,FALSE))</f>
        <v/>
      </c>
      <c r="AT149" s="254" t="str">
        <f>IF(AT148="","",VLOOKUP(AT148,シフト記号表!$C$6:$K$35,9,FALSE))</f>
        <v/>
      </c>
      <c r="AU149" s="252" t="str">
        <f>IF(AU148="","",VLOOKUP(AU148,シフト記号表!$C$6:$K$35,9,FALSE))</f>
        <v/>
      </c>
      <c r="AV149" s="253" t="str">
        <f>IF(AV148="","",VLOOKUP(AV148,シフト記号表!$C$6:$K$35,9,FALSE))</f>
        <v/>
      </c>
      <c r="AW149" s="253" t="str">
        <f>IF(AW148="","",VLOOKUP(AW148,シフト記号表!$C$6:$K$35,9,FALSE))</f>
        <v/>
      </c>
      <c r="AX149" s="505">
        <f>IF($BB$3="４週",SUM(S149:AT149),IF($BB$3="暦月",SUM(S149:AW149),""))</f>
        <v>0</v>
      </c>
      <c r="AY149" s="506"/>
      <c r="AZ149" s="507">
        <f>IF($BB$3="４週",AX149/4,IF($BB$3="暦月",勤務形態一覧表!AX149/(勤務形態一覧表!$BB$8/7),""))</f>
        <v>0</v>
      </c>
      <c r="BA149" s="508"/>
      <c r="BB149" s="449"/>
      <c r="BC149" s="419"/>
      <c r="BD149" s="419"/>
      <c r="BE149" s="419"/>
      <c r="BF149" s="420"/>
    </row>
    <row r="150" spans="2:58" ht="20.25" customHeight="1" x14ac:dyDescent="0.45">
      <c r="B150" s="548"/>
      <c r="C150" s="387"/>
      <c r="D150" s="388"/>
      <c r="E150" s="389"/>
      <c r="F150" s="116">
        <f>C148</f>
        <v>0</v>
      </c>
      <c r="G150" s="428"/>
      <c r="H150" s="412"/>
      <c r="I150" s="413"/>
      <c r="J150" s="413"/>
      <c r="K150" s="414"/>
      <c r="L150" s="433"/>
      <c r="M150" s="434"/>
      <c r="N150" s="434"/>
      <c r="O150" s="435"/>
      <c r="P150" s="509" t="s">
        <v>50</v>
      </c>
      <c r="Q150" s="510"/>
      <c r="R150" s="511"/>
      <c r="S150" s="255" t="str">
        <f>IF(S148="","",VLOOKUP(S148,シフト記号表!$C$6:$U$35,19,FALSE))</f>
        <v/>
      </c>
      <c r="T150" s="256" t="str">
        <f>IF(T148="","",VLOOKUP(T148,シフト記号表!$C$6:$U$35,19,FALSE))</f>
        <v/>
      </c>
      <c r="U150" s="256" t="str">
        <f>IF(U148="","",VLOOKUP(U148,シフト記号表!$C$6:$U$35,19,FALSE))</f>
        <v/>
      </c>
      <c r="V150" s="256" t="str">
        <f>IF(V148="","",VLOOKUP(V148,シフト記号表!$C$6:$U$35,19,FALSE))</f>
        <v/>
      </c>
      <c r="W150" s="256" t="str">
        <f>IF(W148="","",VLOOKUP(W148,シフト記号表!$C$6:$U$35,19,FALSE))</f>
        <v/>
      </c>
      <c r="X150" s="256" t="str">
        <f>IF(X148="","",VLOOKUP(X148,シフト記号表!$C$6:$U$35,19,FALSE))</f>
        <v/>
      </c>
      <c r="Y150" s="257" t="str">
        <f>IF(Y148="","",VLOOKUP(Y148,シフト記号表!$C$6:$U$35,19,FALSE))</f>
        <v/>
      </c>
      <c r="Z150" s="255" t="str">
        <f>IF(Z148="","",VLOOKUP(Z148,シフト記号表!$C$6:$U$35,19,FALSE))</f>
        <v/>
      </c>
      <c r="AA150" s="256" t="str">
        <f>IF(AA148="","",VLOOKUP(AA148,シフト記号表!$C$6:$U$35,19,FALSE))</f>
        <v/>
      </c>
      <c r="AB150" s="256" t="str">
        <f>IF(AB148="","",VLOOKUP(AB148,シフト記号表!$C$6:$U$35,19,FALSE))</f>
        <v/>
      </c>
      <c r="AC150" s="256" t="str">
        <f>IF(AC148="","",VLOOKUP(AC148,シフト記号表!$C$6:$U$35,19,FALSE))</f>
        <v/>
      </c>
      <c r="AD150" s="256" t="str">
        <f>IF(AD148="","",VLOOKUP(AD148,シフト記号表!$C$6:$U$35,19,FALSE))</f>
        <v/>
      </c>
      <c r="AE150" s="256" t="str">
        <f>IF(AE148="","",VLOOKUP(AE148,シフト記号表!$C$6:$U$35,19,FALSE))</f>
        <v/>
      </c>
      <c r="AF150" s="257" t="str">
        <f>IF(AF148="","",VLOOKUP(AF148,シフト記号表!$C$6:$U$35,19,FALSE))</f>
        <v/>
      </c>
      <c r="AG150" s="255" t="str">
        <f>IF(AG148="","",VLOOKUP(AG148,シフト記号表!$C$6:$U$35,19,FALSE))</f>
        <v/>
      </c>
      <c r="AH150" s="256" t="str">
        <f>IF(AH148="","",VLOOKUP(AH148,シフト記号表!$C$6:$U$35,19,FALSE))</f>
        <v/>
      </c>
      <c r="AI150" s="256" t="str">
        <f>IF(AI148="","",VLOOKUP(AI148,シフト記号表!$C$6:$U$35,19,FALSE))</f>
        <v/>
      </c>
      <c r="AJ150" s="256" t="str">
        <f>IF(AJ148="","",VLOOKUP(AJ148,シフト記号表!$C$6:$U$35,19,FALSE))</f>
        <v/>
      </c>
      <c r="AK150" s="256" t="str">
        <f>IF(AK148="","",VLOOKUP(AK148,シフト記号表!$C$6:$U$35,19,FALSE))</f>
        <v/>
      </c>
      <c r="AL150" s="256" t="str">
        <f>IF(AL148="","",VLOOKUP(AL148,シフト記号表!$C$6:$U$35,19,FALSE))</f>
        <v/>
      </c>
      <c r="AM150" s="257" t="str">
        <f>IF(AM148="","",VLOOKUP(AM148,シフト記号表!$C$6:$U$35,19,FALSE))</f>
        <v/>
      </c>
      <c r="AN150" s="255" t="str">
        <f>IF(AN148="","",VLOOKUP(AN148,シフト記号表!$C$6:$U$35,19,FALSE))</f>
        <v/>
      </c>
      <c r="AO150" s="256" t="str">
        <f>IF(AO148="","",VLOOKUP(AO148,シフト記号表!$C$6:$U$35,19,FALSE))</f>
        <v/>
      </c>
      <c r="AP150" s="256" t="str">
        <f>IF(AP148="","",VLOOKUP(AP148,シフト記号表!$C$6:$U$35,19,FALSE))</f>
        <v/>
      </c>
      <c r="AQ150" s="256" t="str">
        <f>IF(AQ148="","",VLOOKUP(AQ148,シフト記号表!$C$6:$U$35,19,FALSE))</f>
        <v/>
      </c>
      <c r="AR150" s="256" t="str">
        <f>IF(AR148="","",VLOOKUP(AR148,シフト記号表!$C$6:$U$35,19,FALSE))</f>
        <v/>
      </c>
      <c r="AS150" s="256" t="str">
        <f>IF(AS148="","",VLOOKUP(AS148,シフト記号表!$C$6:$U$35,19,FALSE))</f>
        <v/>
      </c>
      <c r="AT150" s="257" t="str">
        <f>IF(AT148="","",VLOOKUP(AT148,シフト記号表!$C$6:$U$35,19,FALSE))</f>
        <v/>
      </c>
      <c r="AU150" s="255" t="str">
        <f>IF(AU148="","",VLOOKUP(AU148,シフト記号表!$C$6:$U$35,19,FALSE))</f>
        <v/>
      </c>
      <c r="AV150" s="256" t="str">
        <f>IF(AV148="","",VLOOKUP(AV148,シフト記号表!$C$6:$U$35,19,FALSE))</f>
        <v/>
      </c>
      <c r="AW150" s="256" t="str">
        <f>IF(AW148="","",VLOOKUP(AW148,シフト記号表!$C$6:$U$35,19,FALSE))</f>
        <v/>
      </c>
      <c r="AX150" s="512">
        <f>IF($BB$3="４週",SUM(S150:AT150),IF($BB$3="暦月",SUM(S150:AW150),""))</f>
        <v>0</v>
      </c>
      <c r="AY150" s="513"/>
      <c r="AZ150" s="514">
        <f>IF($BB$3="４週",AX150/4,IF($BB$3="暦月",勤務形態一覧表!AX150/(勤務形態一覧表!$BB$8/7),""))</f>
        <v>0</v>
      </c>
      <c r="BA150" s="515"/>
      <c r="BB150" s="450"/>
      <c r="BC150" s="434"/>
      <c r="BD150" s="434"/>
      <c r="BE150" s="434"/>
      <c r="BF150" s="435"/>
    </row>
    <row r="151" spans="2:58" ht="20.25" customHeight="1" x14ac:dyDescent="0.45">
      <c r="B151" s="548">
        <f>B148+1</f>
        <v>44</v>
      </c>
      <c r="C151" s="381"/>
      <c r="D151" s="382"/>
      <c r="E151" s="383"/>
      <c r="F151" s="113"/>
      <c r="G151" s="427"/>
      <c r="H151" s="429"/>
      <c r="I151" s="413"/>
      <c r="J151" s="413"/>
      <c r="K151" s="414"/>
      <c r="L151" s="430"/>
      <c r="M151" s="431"/>
      <c r="N151" s="431"/>
      <c r="O151" s="432"/>
      <c r="P151" s="499" t="s">
        <v>49</v>
      </c>
      <c r="Q151" s="500"/>
      <c r="R151" s="501"/>
      <c r="S151" s="259"/>
      <c r="T151" s="258"/>
      <c r="U151" s="258"/>
      <c r="V151" s="258"/>
      <c r="W151" s="258"/>
      <c r="X151" s="258"/>
      <c r="Y151" s="260"/>
      <c r="Z151" s="259"/>
      <c r="AA151" s="258"/>
      <c r="AB151" s="258"/>
      <c r="AC151" s="258"/>
      <c r="AD151" s="258"/>
      <c r="AE151" s="258"/>
      <c r="AF151" s="260"/>
      <c r="AG151" s="259"/>
      <c r="AH151" s="258"/>
      <c r="AI151" s="258"/>
      <c r="AJ151" s="258"/>
      <c r="AK151" s="258"/>
      <c r="AL151" s="258"/>
      <c r="AM151" s="260"/>
      <c r="AN151" s="259"/>
      <c r="AO151" s="258"/>
      <c r="AP151" s="258"/>
      <c r="AQ151" s="258"/>
      <c r="AR151" s="258"/>
      <c r="AS151" s="258"/>
      <c r="AT151" s="260"/>
      <c r="AU151" s="259"/>
      <c r="AV151" s="258"/>
      <c r="AW151" s="258"/>
      <c r="AX151" s="609"/>
      <c r="AY151" s="610"/>
      <c r="AZ151" s="611"/>
      <c r="BA151" s="612"/>
      <c r="BB151" s="448"/>
      <c r="BC151" s="431"/>
      <c r="BD151" s="431"/>
      <c r="BE151" s="431"/>
      <c r="BF151" s="432"/>
    </row>
    <row r="152" spans="2:58" ht="20.25" customHeight="1" x14ac:dyDescent="0.45">
      <c r="B152" s="548"/>
      <c r="C152" s="384"/>
      <c r="D152" s="385"/>
      <c r="E152" s="386"/>
      <c r="F152" s="91"/>
      <c r="G152" s="408"/>
      <c r="H152" s="412"/>
      <c r="I152" s="413"/>
      <c r="J152" s="413"/>
      <c r="K152" s="414"/>
      <c r="L152" s="418"/>
      <c r="M152" s="419"/>
      <c r="N152" s="419"/>
      <c r="O152" s="420"/>
      <c r="P152" s="502" t="s">
        <v>15</v>
      </c>
      <c r="Q152" s="503"/>
      <c r="R152" s="504"/>
      <c r="S152" s="252" t="str">
        <f>IF(S151="","",VLOOKUP(S151,シフト記号表!$C$6:$K$35,9,FALSE))</f>
        <v/>
      </c>
      <c r="T152" s="253" t="str">
        <f>IF(T151="","",VLOOKUP(T151,シフト記号表!$C$6:$K$35,9,FALSE))</f>
        <v/>
      </c>
      <c r="U152" s="253" t="str">
        <f>IF(U151="","",VLOOKUP(U151,シフト記号表!$C$6:$K$35,9,FALSE))</f>
        <v/>
      </c>
      <c r="V152" s="253" t="str">
        <f>IF(V151="","",VLOOKUP(V151,シフト記号表!$C$6:$K$35,9,FALSE))</f>
        <v/>
      </c>
      <c r="W152" s="253" t="str">
        <f>IF(W151="","",VLOOKUP(W151,シフト記号表!$C$6:$K$35,9,FALSE))</f>
        <v/>
      </c>
      <c r="X152" s="253" t="str">
        <f>IF(X151="","",VLOOKUP(X151,シフト記号表!$C$6:$K$35,9,FALSE))</f>
        <v/>
      </c>
      <c r="Y152" s="254" t="str">
        <f>IF(Y151="","",VLOOKUP(Y151,シフト記号表!$C$6:$K$35,9,FALSE))</f>
        <v/>
      </c>
      <c r="Z152" s="252" t="str">
        <f>IF(Z151="","",VLOOKUP(Z151,シフト記号表!$C$6:$K$35,9,FALSE))</f>
        <v/>
      </c>
      <c r="AA152" s="253" t="str">
        <f>IF(AA151="","",VLOOKUP(AA151,シフト記号表!$C$6:$K$35,9,FALSE))</f>
        <v/>
      </c>
      <c r="AB152" s="253" t="str">
        <f>IF(AB151="","",VLOOKUP(AB151,シフト記号表!$C$6:$K$35,9,FALSE))</f>
        <v/>
      </c>
      <c r="AC152" s="253" t="str">
        <f>IF(AC151="","",VLOOKUP(AC151,シフト記号表!$C$6:$K$35,9,FALSE))</f>
        <v/>
      </c>
      <c r="AD152" s="253" t="str">
        <f>IF(AD151="","",VLOOKUP(AD151,シフト記号表!$C$6:$K$35,9,FALSE))</f>
        <v/>
      </c>
      <c r="AE152" s="253" t="str">
        <f>IF(AE151="","",VLOOKUP(AE151,シフト記号表!$C$6:$K$35,9,FALSE))</f>
        <v/>
      </c>
      <c r="AF152" s="254" t="str">
        <f>IF(AF151="","",VLOOKUP(AF151,シフト記号表!$C$6:$K$35,9,FALSE))</f>
        <v/>
      </c>
      <c r="AG152" s="252" t="str">
        <f>IF(AG151="","",VLOOKUP(AG151,シフト記号表!$C$6:$K$35,9,FALSE))</f>
        <v/>
      </c>
      <c r="AH152" s="253" t="str">
        <f>IF(AH151="","",VLOOKUP(AH151,シフト記号表!$C$6:$K$35,9,FALSE))</f>
        <v/>
      </c>
      <c r="AI152" s="253" t="str">
        <f>IF(AI151="","",VLOOKUP(AI151,シフト記号表!$C$6:$K$35,9,FALSE))</f>
        <v/>
      </c>
      <c r="AJ152" s="253" t="str">
        <f>IF(AJ151="","",VLOOKUP(AJ151,シフト記号表!$C$6:$K$35,9,FALSE))</f>
        <v/>
      </c>
      <c r="AK152" s="253" t="str">
        <f>IF(AK151="","",VLOOKUP(AK151,シフト記号表!$C$6:$K$35,9,FALSE))</f>
        <v/>
      </c>
      <c r="AL152" s="253" t="str">
        <f>IF(AL151="","",VLOOKUP(AL151,シフト記号表!$C$6:$K$35,9,FALSE))</f>
        <v/>
      </c>
      <c r="AM152" s="254" t="str">
        <f>IF(AM151="","",VLOOKUP(AM151,シフト記号表!$C$6:$K$35,9,FALSE))</f>
        <v/>
      </c>
      <c r="AN152" s="252" t="str">
        <f>IF(AN151="","",VLOOKUP(AN151,シフト記号表!$C$6:$K$35,9,FALSE))</f>
        <v/>
      </c>
      <c r="AO152" s="253" t="str">
        <f>IF(AO151="","",VLOOKUP(AO151,シフト記号表!$C$6:$K$35,9,FALSE))</f>
        <v/>
      </c>
      <c r="AP152" s="253" t="str">
        <f>IF(AP151="","",VLOOKUP(AP151,シフト記号表!$C$6:$K$35,9,FALSE))</f>
        <v/>
      </c>
      <c r="AQ152" s="253" t="str">
        <f>IF(AQ151="","",VLOOKUP(AQ151,シフト記号表!$C$6:$K$35,9,FALSE))</f>
        <v/>
      </c>
      <c r="AR152" s="253" t="str">
        <f>IF(AR151="","",VLOOKUP(AR151,シフト記号表!$C$6:$K$35,9,FALSE))</f>
        <v/>
      </c>
      <c r="AS152" s="253" t="str">
        <f>IF(AS151="","",VLOOKUP(AS151,シフト記号表!$C$6:$K$35,9,FALSE))</f>
        <v/>
      </c>
      <c r="AT152" s="254" t="str">
        <f>IF(AT151="","",VLOOKUP(AT151,シフト記号表!$C$6:$K$35,9,FALSE))</f>
        <v/>
      </c>
      <c r="AU152" s="252" t="str">
        <f>IF(AU151="","",VLOOKUP(AU151,シフト記号表!$C$6:$K$35,9,FALSE))</f>
        <v/>
      </c>
      <c r="AV152" s="253" t="str">
        <f>IF(AV151="","",VLOOKUP(AV151,シフト記号表!$C$6:$K$35,9,FALSE))</f>
        <v/>
      </c>
      <c r="AW152" s="253" t="str">
        <f>IF(AW151="","",VLOOKUP(AW151,シフト記号表!$C$6:$K$35,9,FALSE))</f>
        <v/>
      </c>
      <c r="AX152" s="505">
        <f>IF($BB$3="４週",SUM(S152:AT152),IF($BB$3="暦月",SUM(S152:AW152),""))</f>
        <v>0</v>
      </c>
      <c r="AY152" s="506"/>
      <c r="AZ152" s="507">
        <f>IF($BB$3="４週",AX152/4,IF($BB$3="暦月",勤務形態一覧表!AX152/(勤務形態一覧表!$BB$8/7),""))</f>
        <v>0</v>
      </c>
      <c r="BA152" s="508"/>
      <c r="BB152" s="449"/>
      <c r="BC152" s="419"/>
      <c r="BD152" s="419"/>
      <c r="BE152" s="419"/>
      <c r="BF152" s="420"/>
    </row>
    <row r="153" spans="2:58" ht="20.25" customHeight="1" x14ac:dyDescent="0.45">
      <c r="B153" s="548"/>
      <c r="C153" s="387"/>
      <c r="D153" s="388"/>
      <c r="E153" s="389"/>
      <c r="F153" s="116">
        <f>C151</f>
        <v>0</v>
      </c>
      <c r="G153" s="428"/>
      <c r="H153" s="412"/>
      <c r="I153" s="413"/>
      <c r="J153" s="413"/>
      <c r="K153" s="414"/>
      <c r="L153" s="433"/>
      <c r="M153" s="434"/>
      <c r="N153" s="434"/>
      <c r="O153" s="435"/>
      <c r="P153" s="509" t="s">
        <v>50</v>
      </c>
      <c r="Q153" s="510"/>
      <c r="R153" s="511"/>
      <c r="S153" s="255" t="str">
        <f>IF(S151="","",VLOOKUP(S151,シフト記号表!$C$6:$U$35,19,FALSE))</f>
        <v/>
      </c>
      <c r="T153" s="256" t="str">
        <f>IF(T151="","",VLOOKUP(T151,シフト記号表!$C$6:$U$35,19,FALSE))</f>
        <v/>
      </c>
      <c r="U153" s="256" t="str">
        <f>IF(U151="","",VLOOKUP(U151,シフト記号表!$C$6:$U$35,19,FALSE))</f>
        <v/>
      </c>
      <c r="V153" s="256" t="str">
        <f>IF(V151="","",VLOOKUP(V151,シフト記号表!$C$6:$U$35,19,FALSE))</f>
        <v/>
      </c>
      <c r="W153" s="256" t="str">
        <f>IF(W151="","",VLOOKUP(W151,シフト記号表!$C$6:$U$35,19,FALSE))</f>
        <v/>
      </c>
      <c r="X153" s="256" t="str">
        <f>IF(X151="","",VLOOKUP(X151,シフト記号表!$C$6:$U$35,19,FALSE))</f>
        <v/>
      </c>
      <c r="Y153" s="257" t="str">
        <f>IF(Y151="","",VLOOKUP(Y151,シフト記号表!$C$6:$U$35,19,FALSE))</f>
        <v/>
      </c>
      <c r="Z153" s="255" t="str">
        <f>IF(Z151="","",VLOOKUP(Z151,シフト記号表!$C$6:$U$35,19,FALSE))</f>
        <v/>
      </c>
      <c r="AA153" s="256" t="str">
        <f>IF(AA151="","",VLOOKUP(AA151,シフト記号表!$C$6:$U$35,19,FALSE))</f>
        <v/>
      </c>
      <c r="AB153" s="256" t="str">
        <f>IF(AB151="","",VLOOKUP(AB151,シフト記号表!$C$6:$U$35,19,FALSE))</f>
        <v/>
      </c>
      <c r="AC153" s="256" t="str">
        <f>IF(AC151="","",VLOOKUP(AC151,シフト記号表!$C$6:$U$35,19,FALSE))</f>
        <v/>
      </c>
      <c r="AD153" s="256" t="str">
        <f>IF(AD151="","",VLOOKUP(AD151,シフト記号表!$C$6:$U$35,19,FALSE))</f>
        <v/>
      </c>
      <c r="AE153" s="256" t="str">
        <f>IF(AE151="","",VLOOKUP(AE151,シフト記号表!$C$6:$U$35,19,FALSE))</f>
        <v/>
      </c>
      <c r="AF153" s="257" t="str">
        <f>IF(AF151="","",VLOOKUP(AF151,シフト記号表!$C$6:$U$35,19,FALSE))</f>
        <v/>
      </c>
      <c r="AG153" s="255" t="str">
        <f>IF(AG151="","",VLOOKUP(AG151,シフト記号表!$C$6:$U$35,19,FALSE))</f>
        <v/>
      </c>
      <c r="AH153" s="256" t="str">
        <f>IF(AH151="","",VLOOKUP(AH151,シフト記号表!$C$6:$U$35,19,FALSE))</f>
        <v/>
      </c>
      <c r="AI153" s="256" t="str">
        <f>IF(AI151="","",VLOOKUP(AI151,シフト記号表!$C$6:$U$35,19,FALSE))</f>
        <v/>
      </c>
      <c r="AJ153" s="256" t="str">
        <f>IF(AJ151="","",VLOOKUP(AJ151,シフト記号表!$C$6:$U$35,19,FALSE))</f>
        <v/>
      </c>
      <c r="AK153" s="256" t="str">
        <f>IF(AK151="","",VLOOKUP(AK151,シフト記号表!$C$6:$U$35,19,FALSE))</f>
        <v/>
      </c>
      <c r="AL153" s="256" t="str">
        <f>IF(AL151="","",VLOOKUP(AL151,シフト記号表!$C$6:$U$35,19,FALSE))</f>
        <v/>
      </c>
      <c r="AM153" s="257" t="str">
        <f>IF(AM151="","",VLOOKUP(AM151,シフト記号表!$C$6:$U$35,19,FALSE))</f>
        <v/>
      </c>
      <c r="AN153" s="255" t="str">
        <f>IF(AN151="","",VLOOKUP(AN151,シフト記号表!$C$6:$U$35,19,FALSE))</f>
        <v/>
      </c>
      <c r="AO153" s="256" t="str">
        <f>IF(AO151="","",VLOOKUP(AO151,シフト記号表!$C$6:$U$35,19,FALSE))</f>
        <v/>
      </c>
      <c r="AP153" s="256" t="str">
        <f>IF(AP151="","",VLOOKUP(AP151,シフト記号表!$C$6:$U$35,19,FALSE))</f>
        <v/>
      </c>
      <c r="AQ153" s="256" t="str">
        <f>IF(AQ151="","",VLOOKUP(AQ151,シフト記号表!$C$6:$U$35,19,FALSE))</f>
        <v/>
      </c>
      <c r="AR153" s="256" t="str">
        <f>IF(AR151="","",VLOOKUP(AR151,シフト記号表!$C$6:$U$35,19,FALSE))</f>
        <v/>
      </c>
      <c r="AS153" s="256" t="str">
        <f>IF(AS151="","",VLOOKUP(AS151,シフト記号表!$C$6:$U$35,19,FALSE))</f>
        <v/>
      </c>
      <c r="AT153" s="257" t="str">
        <f>IF(AT151="","",VLOOKUP(AT151,シフト記号表!$C$6:$U$35,19,FALSE))</f>
        <v/>
      </c>
      <c r="AU153" s="255" t="str">
        <f>IF(AU151="","",VLOOKUP(AU151,シフト記号表!$C$6:$U$35,19,FALSE))</f>
        <v/>
      </c>
      <c r="AV153" s="256" t="str">
        <f>IF(AV151="","",VLOOKUP(AV151,シフト記号表!$C$6:$U$35,19,FALSE))</f>
        <v/>
      </c>
      <c r="AW153" s="256" t="str">
        <f>IF(AW151="","",VLOOKUP(AW151,シフト記号表!$C$6:$U$35,19,FALSE))</f>
        <v/>
      </c>
      <c r="AX153" s="512">
        <f>IF($BB$3="４週",SUM(S153:AT153),IF($BB$3="暦月",SUM(S153:AW153),""))</f>
        <v>0</v>
      </c>
      <c r="AY153" s="513"/>
      <c r="AZ153" s="514">
        <f>IF($BB$3="４週",AX153/4,IF($BB$3="暦月",勤務形態一覧表!AX153/(勤務形態一覧表!$BB$8/7),""))</f>
        <v>0</v>
      </c>
      <c r="BA153" s="515"/>
      <c r="BB153" s="450"/>
      <c r="BC153" s="434"/>
      <c r="BD153" s="434"/>
      <c r="BE153" s="434"/>
      <c r="BF153" s="435"/>
    </row>
    <row r="154" spans="2:58" ht="20.25" customHeight="1" x14ac:dyDescent="0.45">
      <c r="B154" s="548">
        <f>B151+1</f>
        <v>45</v>
      </c>
      <c r="C154" s="381"/>
      <c r="D154" s="382"/>
      <c r="E154" s="383"/>
      <c r="F154" s="113"/>
      <c r="G154" s="427"/>
      <c r="H154" s="429"/>
      <c r="I154" s="413"/>
      <c r="J154" s="413"/>
      <c r="K154" s="414"/>
      <c r="L154" s="430"/>
      <c r="M154" s="431"/>
      <c r="N154" s="431"/>
      <c r="O154" s="432"/>
      <c r="P154" s="499" t="s">
        <v>49</v>
      </c>
      <c r="Q154" s="500"/>
      <c r="R154" s="501"/>
      <c r="S154" s="259"/>
      <c r="T154" s="258"/>
      <c r="U154" s="258"/>
      <c r="V154" s="258"/>
      <c r="W154" s="258"/>
      <c r="X154" s="258"/>
      <c r="Y154" s="260"/>
      <c r="Z154" s="259"/>
      <c r="AA154" s="258"/>
      <c r="AB154" s="258"/>
      <c r="AC154" s="258"/>
      <c r="AD154" s="258"/>
      <c r="AE154" s="258"/>
      <c r="AF154" s="260"/>
      <c r="AG154" s="259"/>
      <c r="AH154" s="258"/>
      <c r="AI154" s="258"/>
      <c r="AJ154" s="258"/>
      <c r="AK154" s="258"/>
      <c r="AL154" s="258"/>
      <c r="AM154" s="260"/>
      <c r="AN154" s="259"/>
      <c r="AO154" s="258"/>
      <c r="AP154" s="258"/>
      <c r="AQ154" s="258"/>
      <c r="AR154" s="258"/>
      <c r="AS154" s="258"/>
      <c r="AT154" s="260"/>
      <c r="AU154" s="259"/>
      <c r="AV154" s="258"/>
      <c r="AW154" s="258"/>
      <c r="AX154" s="609"/>
      <c r="AY154" s="610"/>
      <c r="AZ154" s="611"/>
      <c r="BA154" s="612"/>
      <c r="BB154" s="448"/>
      <c r="BC154" s="431"/>
      <c r="BD154" s="431"/>
      <c r="BE154" s="431"/>
      <c r="BF154" s="432"/>
    </row>
    <row r="155" spans="2:58" ht="20.25" customHeight="1" x14ac:dyDescent="0.45">
      <c r="B155" s="548"/>
      <c r="C155" s="384"/>
      <c r="D155" s="385"/>
      <c r="E155" s="386"/>
      <c r="F155" s="91"/>
      <c r="G155" s="408"/>
      <c r="H155" s="412"/>
      <c r="I155" s="413"/>
      <c r="J155" s="413"/>
      <c r="K155" s="414"/>
      <c r="L155" s="418"/>
      <c r="M155" s="419"/>
      <c r="N155" s="419"/>
      <c r="O155" s="420"/>
      <c r="P155" s="502" t="s">
        <v>15</v>
      </c>
      <c r="Q155" s="503"/>
      <c r="R155" s="504"/>
      <c r="S155" s="252" t="str">
        <f>IF(S154="","",VLOOKUP(S154,シフト記号表!$C$6:$K$35,9,FALSE))</f>
        <v/>
      </c>
      <c r="T155" s="253" t="str">
        <f>IF(T154="","",VLOOKUP(T154,シフト記号表!$C$6:$K$35,9,FALSE))</f>
        <v/>
      </c>
      <c r="U155" s="253" t="str">
        <f>IF(U154="","",VLOOKUP(U154,シフト記号表!$C$6:$K$35,9,FALSE))</f>
        <v/>
      </c>
      <c r="V155" s="253" t="str">
        <f>IF(V154="","",VLOOKUP(V154,シフト記号表!$C$6:$K$35,9,FALSE))</f>
        <v/>
      </c>
      <c r="W155" s="253" t="str">
        <f>IF(W154="","",VLOOKUP(W154,シフト記号表!$C$6:$K$35,9,FALSE))</f>
        <v/>
      </c>
      <c r="X155" s="253" t="str">
        <f>IF(X154="","",VLOOKUP(X154,シフト記号表!$C$6:$K$35,9,FALSE))</f>
        <v/>
      </c>
      <c r="Y155" s="254" t="str">
        <f>IF(Y154="","",VLOOKUP(Y154,シフト記号表!$C$6:$K$35,9,FALSE))</f>
        <v/>
      </c>
      <c r="Z155" s="252" t="str">
        <f>IF(Z154="","",VLOOKUP(Z154,シフト記号表!$C$6:$K$35,9,FALSE))</f>
        <v/>
      </c>
      <c r="AA155" s="253" t="str">
        <f>IF(AA154="","",VLOOKUP(AA154,シフト記号表!$C$6:$K$35,9,FALSE))</f>
        <v/>
      </c>
      <c r="AB155" s="253" t="str">
        <f>IF(AB154="","",VLOOKUP(AB154,シフト記号表!$C$6:$K$35,9,FALSE))</f>
        <v/>
      </c>
      <c r="AC155" s="253" t="str">
        <f>IF(AC154="","",VLOOKUP(AC154,シフト記号表!$C$6:$K$35,9,FALSE))</f>
        <v/>
      </c>
      <c r="AD155" s="253" t="str">
        <f>IF(AD154="","",VLOOKUP(AD154,シフト記号表!$C$6:$K$35,9,FALSE))</f>
        <v/>
      </c>
      <c r="AE155" s="253" t="str">
        <f>IF(AE154="","",VLOOKUP(AE154,シフト記号表!$C$6:$K$35,9,FALSE))</f>
        <v/>
      </c>
      <c r="AF155" s="254" t="str">
        <f>IF(AF154="","",VLOOKUP(AF154,シフト記号表!$C$6:$K$35,9,FALSE))</f>
        <v/>
      </c>
      <c r="AG155" s="252" t="str">
        <f>IF(AG154="","",VLOOKUP(AG154,シフト記号表!$C$6:$K$35,9,FALSE))</f>
        <v/>
      </c>
      <c r="AH155" s="253" t="str">
        <f>IF(AH154="","",VLOOKUP(AH154,シフト記号表!$C$6:$K$35,9,FALSE))</f>
        <v/>
      </c>
      <c r="AI155" s="253" t="str">
        <f>IF(AI154="","",VLOOKUP(AI154,シフト記号表!$C$6:$K$35,9,FALSE))</f>
        <v/>
      </c>
      <c r="AJ155" s="253" t="str">
        <f>IF(AJ154="","",VLOOKUP(AJ154,シフト記号表!$C$6:$K$35,9,FALSE))</f>
        <v/>
      </c>
      <c r="AK155" s="253" t="str">
        <f>IF(AK154="","",VLOOKUP(AK154,シフト記号表!$C$6:$K$35,9,FALSE))</f>
        <v/>
      </c>
      <c r="AL155" s="253" t="str">
        <f>IF(AL154="","",VLOOKUP(AL154,シフト記号表!$C$6:$K$35,9,FALSE))</f>
        <v/>
      </c>
      <c r="AM155" s="254" t="str">
        <f>IF(AM154="","",VLOOKUP(AM154,シフト記号表!$C$6:$K$35,9,FALSE))</f>
        <v/>
      </c>
      <c r="AN155" s="252" t="str">
        <f>IF(AN154="","",VLOOKUP(AN154,シフト記号表!$C$6:$K$35,9,FALSE))</f>
        <v/>
      </c>
      <c r="AO155" s="253" t="str">
        <f>IF(AO154="","",VLOOKUP(AO154,シフト記号表!$C$6:$K$35,9,FALSE))</f>
        <v/>
      </c>
      <c r="AP155" s="253" t="str">
        <f>IF(AP154="","",VLOOKUP(AP154,シフト記号表!$C$6:$K$35,9,FALSE))</f>
        <v/>
      </c>
      <c r="AQ155" s="253" t="str">
        <f>IF(AQ154="","",VLOOKUP(AQ154,シフト記号表!$C$6:$K$35,9,FALSE))</f>
        <v/>
      </c>
      <c r="AR155" s="253" t="str">
        <f>IF(AR154="","",VLOOKUP(AR154,シフト記号表!$C$6:$K$35,9,FALSE))</f>
        <v/>
      </c>
      <c r="AS155" s="253" t="str">
        <f>IF(AS154="","",VLOOKUP(AS154,シフト記号表!$C$6:$K$35,9,FALSE))</f>
        <v/>
      </c>
      <c r="AT155" s="254" t="str">
        <f>IF(AT154="","",VLOOKUP(AT154,シフト記号表!$C$6:$K$35,9,FALSE))</f>
        <v/>
      </c>
      <c r="AU155" s="252" t="str">
        <f>IF(AU154="","",VLOOKUP(AU154,シフト記号表!$C$6:$K$35,9,FALSE))</f>
        <v/>
      </c>
      <c r="AV155" s="253" t="str">
        <f>IF(AV154="","",VLOOKUP(AV154,シフト記号表!$C$6:$K$35,9,FALSE))</f>
        <v/>
      </c>
      <c r="AW155" s="253" t="str">
        <f>IF(AW154="","",VLOOKUP(AW154,シフト記号表!$C$6:$K$35,9,FALSE))</f>
        <v/>
      </c>
      <c r="AX155" s="505">
        <f>IF($BB$3="４週",SUM(S155:AT155),IF($BB$3="暦月",SUM(S155:AW155),""))</f>
        <v>0</v>
      </c>
      <c r="AY155" s="506"/>
      <c r="AZ155" s="507">
        <f>IF($BB$3="４週",AX155/4,IF($BB$3="暦月",勤務形態一覧表!AX155/(勤務形態一覧表!$BB$8/7),""))</f>
        <v>0</v>
      </c>
      <c r="BA155" s="508"/>
      <c r="BB155" s="449"/>
      <c r="BC155" s="419"/>
      <c r="BD155" s="419"/>
      <c r="BE155" s="419"/>
      <c r="BF155" s="420"/>
    </row>
    <row r="156" spans="2:58" ht="20.25" customHeight="1" x14ac:dyDescent="0.45">
      <c r="B156" s="548"/>
      <c r="C156" s="387"/>
      <c r="D156" s="388"/>
      <c r="E156" s="389"/>
      <c r="F156" s="116">
        <f>C154</f>
        <v>0</v>
      </c>
      <c r="G156" s="428"/>
      <c r="H156" s="412"/>
      <c r="I156" s="413"/>
      <c r="J156" s="413"/>
      <c r="K156" s="414"/>
      <c r="L156" s="433"/>
      <c r="M156" s="434"/>
      <c r="N156" s="434"/>
      <c r="O156" s="435"/>
      <c r="P156" s="509" t="s">
        <v>50</v>
      </c>
      <c r="Q156" s="510"/>
      <c r="R156" s="511"/>
      <c r="S156" s="255" t="str">
        <f>IF(S154="","",VLOOKUP(S154,シフト記号表!$C$6:$U$35,19,FALSE))</f>
        <v/>
      </c>
      <c r="T156" s="256" t="str">
        <f>IF(T154="","",VLOOKUP(T154,シフト記号表!$C$6:$U$35,19,FALSE))</f>
        <v/>
      </c>
      <c r="U156" s="256" t="str">
        <f>IF(U154="","",VLOOKUP(U154,シフト記号表!$C$6:$U$35,19,FALSE))</f>
        <v/>
      </c>
      <c r="V156" s="256" t="str">
        <f>IF(V154="","",VLOOKUP(V154,シフト記号表!$C$6:$U$35,19,FALSE))</f>
        <v/>
      </c>
      <c r="W156" s="256" t="str">
        <f>IF(W154="","",VLOOKUP(W154,シフト記号表!$C$6:$U$35,19,FALSE))</f>
        <v/>
      </c>
      <c r="X156" s="256" t="str">
        <f>IF(X154="","",VLOOKUP(X154,シフト記号表!$C$6:$U$35,19,FALSE))</f>
        <v/>
      </c>
      <c r="Y156" s="257" t="str">
        <f>IF(Y154="","",VLOOKUP(Y154,シフト記号表!$C$6:$U$35,19,FALSE))</f>
        <v/>
      </c>
      <c r="Z156" s="255" t="str">
        <f>IF(Z154="","",VLOOKUP(Z154,シフト記号表!$C$6:$U$35,19,FALSE))</f>
        <v/>
      </c>
      <c r="AA156" s="256" t="str">
        <f>IF(AA154="","",VLOOKUP(AA154,シフト記号表!$C$6:$U$35,19,FALSE))</f>
        <v/>
      </c>
      <c r="AB156" s="256" t="str">
        <f>IF(AB154="","",VLOOKUP(AB154,シフト記号表!$C$6:$U$35,19,FALSE))</f>
        <v/>
      </c>
      <c r="AC156" s="256" t="str">
        <f>IF(AC154="","",VLOOKUP(AC154,シフト記号表!$C$6:$U$35,19,FALSE))</f>
        <v/>
      </c>
      <c r="AD156" s="256" t="str">
        <f>IF(AD154="","",VLOOKUP(AD154,シフト記号表!$C$6:$U$35,19,FALSE))</f>
        <v/>
      </c>
      <c r="AE156" s="256" t="str">
        <f>IF(AE154="","",VLOOKUP(AE154,シフト記号表!$C$6:$U$35,19,FALSE))</f>
        <v/>
      </c>
      <c r="AF156" s="257" t="str">
        <f>IF(AF154="","",VLOOKUP(AF154,シフト記号表!$C$6:$U$35,19,FALSE))</f>
        <v/>
      </c>
      <c r="AG156" s="255" t="str">
        <f>IF(AG154="","",VLOOKUP(AG154,シフト記号表!$C$6:$U$35,19,FALSE))</f>
        <v/>
      </c>
      <c r="AH156" s="256" t="str">
        <f>IF(AH154="","",VLOOKUP(AH154,シフト記号表!$C$6:$U$35,19,FALSE))</f>
        <v/>
      </c>
      <c r="AI156" s="256" t="str">
        <f>IF(AI154="","",VLOOKUP(AI154,シフト記号表!$C$6:$U$35,19,FALSE))</f>
        <v/>
      </c>
      <c r="AJ156" s="256" t="str">
        <f>IF(AJ154="","",VLOOKUP(AJ154,シフト記号表!$C$6:$U$35,19,FALSE))</f>
        <v/>
      </c>
      <c r="AK156" s="256" t="str">
        <f>IF(AK154="","",VLOOKUP(AK154,シフト記号表!$C$6:$U$35,19,FALSE))</f>
        <v/>
      </c>
      <c r="AL156" s="256" t="str">
        <f>IF(AL154="","",VLOOKUP(AL154,シフト記号表!$C$6:$U$35,19,FALSE))</f>
        <v/>
      </c>
      <c r="AM156" s="257" t="str">
        <f>IF(AM154="","",VLOOKUP(AM154,シフト記号表!$C$6:$U$35,19,FALSE))</f>
        <v/>
      </c>
      <c r="AN156" s="255" t="str">
        <f>IF(AN154="","",VLOOKUP(AN154,シフト記号表!$C$6:$U$35,19,FALSE))</f>
        <v/>
      </c>
      <c r="AO156" s="256" t="str">
        <f>IF(AO154="","",VLOOKUP(AO154,シフト記号表!$C$6:$U$35,19,FALSE))</f>
        <v/>
      </c>
      <c r="AP156" s="256" t="str">
        <f>IF(AP154="","",VLOOKUP(AP154,シフト記号表!$C$6:$U$35,19,FALSE))</f>
        <v/>
      </c>
      <c r="AQ156" s="256" t="str">
        <f>IF(AQ154="","",VLOOKUP(AQ154,シフト記号表!$C$6:$U$35,19,FALSE))</f>
        <v/>
      </c>
      <c r="AR156" s="256" t="str">
        <f>IF(AR154="","",VLOOKUP(AR154,シフト記号表!$C$6:$U$35,19,FALSE))</f>
        <v/>
      </c>
      <c r="AS156" s="256" t="str">
        <f>IF(AS154="","",VLOOKUP(AS154,シフト記号表!$C$6:$U$35,19,FALSE))</f>
        <v/>
      </c>
      <c r="AT156" s="257" t="str">
        <f>IF(AT154="","",VLOOKUP(AT154,シフト記号表!$C$6:$U$35,19,FALSE))</f>
        <v/>
      </c>
      <c r="AU156" s="255" t="str">
        <f>IF(AU154="","",VLOOKUP(AU154,シフト記号表!$C$6:$U$35,19,FALSE))</f>
        <v/>
      </c>
      <c r="AV156" s="256" t="str">
        <f>IF(AV154="","",VLOOKUP(AV154,シフト記号表!$C$6:$U$35,19,FALSE))</f>
        <v/>
      </c>
      <c r="AW156" s="256" t="str">
        <f>IF(AW154="","",VLOOKUP(AW154,シフト記号表!$C$6:$U$35,19,FALSE))</f>
        <v/>
      </c>
      <c r="AX156" s="512">
        <f>IF($BB$3="４週",SUM(S156:AT156),IF($BB$3="暦月",SUM(S156:AW156),""))</f>
        <v>0</v>
      </c>
      <c r="AY156" s="513"/>
      <c r="AZ156" s="514">
        <f>IF($BB$3="４週",AX156/4,IF($BB$3="暦月",勤務形態一覧表!AX156/(勤務形態一覧表!$BB$8/7),""))</f>
        <v>0</v>
      </c>
      <c r="BA156" s="515"/>
      <c r="BB156" s="450"/>
      <c r="BC156" s="434"/>
      <c r="BD156" s="434"/>
      <c r="BE156" s="434"/>
      <c r="BF156" s="435"/>
    </row>
    <row r="157" spans="2:58" ht="20.25" customHeight="1" x14ac:dyDescent="0.45">
      <c r="B157" s="548">
        <f>B154+1</f>
        <v>46</v>
      </c>
      <c r="C157" s="381"/>
      <c r="D157" s="382"/>
      <c r="E157" s="383"/>
      <c r="F157" s="113"/>
      <c r="G157" s="427"/>
      <c r="H157" s="429"/>
      <c r="I157" s="413"/>
      <c r="J157" s="413"/>
      <c r="K157" s="414"/>
      <c r="L157" s="430"/>
      <c r="M157" s="431"/>
      <c r="N157" s="431"/>
      <c r="O157" s="432"/>
      <c r="P157" s="499" t="s">
        <v>49</v>
      </c>
      <c r="Q157" s="500"/>
      <c r="R157" s="501"/>
      <c r="S157" s="259"/>
      <c r="T157" s="258"/>
      <c r="U157" s="258"/>
      <c r="V157" s="258"/>
      <c r="W157" s="258"/>
      <c r="X157" s="258"/>
      <c r="Y157" s="260"/>
      <c r="Z157" s="259"/>
      <c r="AA157" s="258"/>
      <c r="AB157" s="258"/>
      <c r="AC157" s="258"/>
      <c r="AD157" s="258"/>
      <c r="AE157" s="258"/>
      <c r="AF157" s="260"/>
      <c r="AG157" s="259"/>
      <c r="AH157" s="258"/>
      <c r="AI157" s="258"/>
      <c r="AJ157" s="258"/>
      <c r="AK157" s="258"/>
      <c r="AL157" s="258"/>
      <c r="AM157" s="260"/>
      <c r="AN157" s="259"/>
      <c r="AO157" s="258"/>
      <c r="AP157" s="258"/>
      <c r="AQ157" s="258"/>
      <c r="AR157" s="258"/>
      <c r="AS157" s="258"/>
      <c r="AT157" s="260"/>
      <c r="AU157" s="259"/>
      <c r="AV157" s="258"/>
      <c r="AW157" s="258"/>
      <c r="AX157" s="609"/>
      <c r="AY157" s="610"/>
      <c r="AZ157" s="611"/>
      <c r="BA157" s="612"/>
      <c r="BB157" s="448"/>
      <c r="BC157" s="431"/>
      <c r="BD157" s="431"/>
      <c r="BE157" s="431"/>
      <c r="BF157" s="432"/>
    </row>
    <row r="158" spans="2:58" ht="20.25" customHeight="1" x14ac:dyDescent="0.45">
      <c r="B158" s="548"/>
      <c r="C158" s="384"/>
      <c r="D158" s="385"/>
      <c r="E158" s="386"/>
      <c r="F158" s="91"/>
      <c r="G158" s="408"/>
      <c r="H158" s="412"/>
      <c r="I158" s="413"/>
      <c r="J158" s="413"/>
      <c r="K158" s="414"/>
      <c r="L158" s="418"/>
      <c r="M158" s="419"/>
      <c r="N158" s="419"/>
      <c r="O158" s="420"/>
      <c r="P158" s="502" t="s">
        <v>15</v>
      </c>
      <c r="Q158" s="503"/>
      <c r="R158" s="504"/>
      <c r="S158" s="252" t="str">
        <f>IF(S157="","",VLOOKUP(S157,シフト記号表!$C$6:$K$35,9,FALSE))</f>
        <v/>
      </c>
      <c r="T158" s="253" t="str">
        <f>IF(T157="","",VLOOKUP(T157,シフト記号表!$C$6:$K$35,9,FALSE))</f>
        <v/>
      </c>
      <c r="U158" s="253" t="str">
        <f>IF(U157="","",VLOOKUP(U157,シフト記号表!$C$6:$K$35,9,FALSE))</f>
        <v/>
      </c>
      <c r="V158" s="253" t="str">
        <f>IF(V157="","",VLOOKUP(V157,シフト記号表!$C$6:$K$35,9,FALSE))</f>
        <v/>
      </c>
      <c r="W158" s="253" t="str">
        <f>IF(W157="","",VLOOKUP(W157,シフト記号表!$C$6:$K$35,9,FALSE))</f>
        <v/>
      </c>
      <c r="X158" s="253" t="str">
        <f>IF(X157="","",VLOOKUP(X157,シフト記号表!$C$6:$K$35,9,FALSE))</f>
        <v/>
      </c>
      <c r="Y158" s="254" t="str">
        <f>IF(Y157="","",VLOOKUP(Y157,シフト記号表!$C$6:$K$35,9,FALSE))</f>
        <v/>
      </c>
      <c r="Z158" s="252" t="str">
        <f>IF(Z157="","",VLOOKUP(Z157,シフト記号表!$C$6:$K$35,9,FALSE))</f>
        <v/>
      </c>
      <c r="AA158" s="253" t="str">
        <f>IF(AA157="","",VLOOKUP(AA157,シフト記号表!$C$6:$K$35,9,FALSE))</f>
        <v/>
      </c>
      <c r="AB158" s="253" t="str">
        <f>IF(AB157="","",VLOOKUP(AB157,シフト記号表!$C$6:$K$35,9,FALSE))</f>
        <v/>
      </c>
      <c r="AC158" s="253" t="str">
        <f>IF(AC157="","",VLOOKUP(AC157,シフト記号表!$C$6:$K$35,9,FALSE))</f>
        <v/>
      </c>
      <c r="AD158" s="253" t="str">
        <f>IF(AD157="","",VLOOKUP(AD157,シフト記号表!$C$6:$K$35,9,FALSE))</f>
        <v/>
      </c>
      <c r="AE158" s="253" t="str">
        <f>IF(AE157="","",VLOOKUP(AE157,シフト記号表!$C$6:$K$35,9,FALSE))</f>
        <v/>
      </c>
      <c r="AF158" s="254" t="str">
        <f>IF(AF157="","",VLOOKUP(AF157,シフト記号表!$C$6:$K$35,9,FALSE))</f>
        <v/>
      </c>
      <c r="AG158" s="252" t="str">
        <f>IF(AG157="","",VLOOKUP(AG157,シフト記号表!$C$6:$K$35,9,FALSE))</f>
        <v/>
      </c>
      <c r="AH158" s="253" t="str">
        <f>IF(AH157="","",VLOOKUP(AH157,シフト記号表!$C$6:$K$35,9,FALSE))</f>
        <v/>
      </c>
      <c r="AI158" s="253" t="str">
        <f>IF(AI157="","",VLOOKUP(AI157,シフト記号表!$C$6:$K$35,9,FALSE))</f>
        <v/>
      </c>
      <c r="AJ158" s="253" t="str">
        <f>IF(AJ157="","",VLOOKUP(AJ157,シフト記号表!$C$6:$K$35,9,FALSE))</f>
        <v/>
      </c>
      <c r="AK158" s="253" t="str">
        <f>IF(AK157="","",VLOOKUP(AK157,シフト記号表!$C$6:$K$35,9,FALSE))</f>
        <v/>
      </c>
      <c r="AL158" s="253" t="str">
        <f>IF(AL157="","",VLOOKUP(AL157,シフト記号表!$C$6:$K$35,9,FALSE))</f>
        <v/>
      </c>
      <c r="AM158" s="254" t="str">
        <f>IF(AM157="","",VLOOKUP(AM157,シフト記号表!$C$6:$K$35,9,FALSE))</f>
        <v/>
      </c>
      <c r="AN158" s="252" t="str">
        <f>IF(AN157="","",VLOOKUP(AN157,シフト記号表!$C$6:$K$35,9,FALSE))</f>
        <v/>
      </c>
      <c r="AO158" s="253" t="str">
        <f>IF(AO157="","",VLOOKUP(AO157,シフト記号表!$C$6:$K$35,9,FALSE))</f>
        <v/>
      </c>
      <c r="AP158" s="253" t="str">
        <f>IF(AP157="","",VLOOKUP(AP157,シフト記号表!$C$6:$K$35,9,FALSE))</f>
        <v/>
      </c>
      <c r="AQ158" s="253" t="str">
        <f>IF(AQ157="","",VLOOKUP(AQ157,シフト記号表!$C$6:$K$35,9,FALSE))</f>
        <v/>
      </c>
      <c r="AR158" s="253" t="str">
        <f>IF(AR157="","",VLOOKUP(AR157,シフト記号表!$C$6:$K$35,9,FALSE))</f>
        <v/>
      </c>
      <c r="AS158" s="253" t="str">
        <f>IF(AS157="","",VLOOKUP(AS157,シフト記号表!$C$6:$K$35,9,FALSE))</f>
        <v/>
      </c>
      <c r="AT158" s="254" t="str">
        <f>IF(AT157="","",VLOOKUP(AT157,シフト記号表!$C$6:$K$35,9,FALSE))</f>
        <v/>
      </c>
      <c r="AU158" s="252" t="str">
        <f>IF(AU157="","",VLOOKUP(AU157,シフト記号表!$C$6:$K$35,9,FALSE))</f>
        <v/>
      </c>
      <c r="AV158" s="253" t="str">
        <f>IF(AV157="","",VLOOKUP(AV157,シフト記号表!$C$6:$K$35,9,FALSE))</f>
        <v/>
      </c>
      <c r="AW158" s="253" t="str">
        <f>IF(AW157="","",VLOOKUP(AW157,シフト記号表!$C$6:$K$35,9,FALSE))</f>
        <v/>
      </c>
      <c r="AX158" s="505">
        <f>IF($BB$3="４週",SUM(S158:AT158),IF($BB$3="暦月",SUM(S158:AW158),""))</f>
        <v>0</v>
      </c>
      <c r="AY158" s="506"/>
      <c r="AZ158" s="507">
        <f>IF($BB$3="４週",AX158/4,IF($BB$3="暦月",勤務形態一覧表!AX158/(勤務形態一覧表!$BB$8/7),""))</f>
        <v>0</v>
      </c>
      <c r="BA158" s="508"/>
      <c r="BB158" s="449"/>
      <c r="BC158" s="419"/>
      <c r="BD158" s="419"/>
      <c r="BE158" s="419"/>
      <c r="BF158" s="420"/>
    </row>
    <row r="159" spans="2:58" ht="20.25" customHeight="1" x14ac:dyDescent="0.45">
      <c r="B159" s="548"/>
      <c r="C159" s="387"/>
      <c r="D159" s="388"/>
      <c r="E159" s="389"/>
      <c r="F159" s="116">
        <f>C157</f>
        <v>0</v>
      </c>
      <c r="G159" s="428"/>
      <c r="H159" s="412"/>
      <c r="I159" s="413"/>
      <c r="J159" s="413"/>
      <c r="K159" s="414"/>
      <c r="L159" s="433"/>
      <c r="M159" s="434"/>
      <c r="N159" s="434"/>
      <c r="O159" s="435"/>
      <c r="P159" s="509" t="s">
        <v>50</v>
      </c>
      <c r="Q159" s="510"/>
      <c r="R159" s="511"/>
      <c r="S159" s="255" t="str">
        <f>IF(S157="","",VLOOKUP(S157,シフト記号表!$C$6:$U$35,19,FALSE))</f>
        <v/>
      </c>
      <c r="T159" s="256" t="str">
        <f>IF(T157="","",VLOOKUP(T157,シフト記号表!$C$6:$U$35,19,FALSE))</f>
        <v/>
      </c>
      <c r="U159" s="256" t="str">
        <f>IF(U157="","",VLOOKUP(U157,シフト記号表!$C$6:$U$35,19,FALSE))</f>
        <v/>
      </c>
      <c r="V159" s="256" t="str">
        <f>IF(V157="","",VLOOKUP(V157,シフト記号表!$C$6:$U$35,19,FALSE))</f>
        <v/>
      </c>
      <c r="W159" s="256" t="str">
        <f>IF(W157="","",VLOOKUP(W157,シフト記号表!$C$6:$U$35,19,FALSE))</f>
        <v/>
      </c>
      <c r="X159" s="256" t="str">
        <f>IF(X157="","",VLOOKUP(X157,シフト記号表!$C$6:$U$35,19,FALSE))</f>
        <v/>
      </c>
      <c r="Y159" s="257" t="str">
        <f>IF(Y157="","",VLOOKUP(Y157,シフト記号表!$C$6:$U$35,19,FALSE))</f>
        <v/>
      </c>
      <c r="Z159" s="255" t="str">
        <f>IF(Z157="","",VLOOKUP(Z157,シフト記号表!$C$6:$U$35,19,FALSE))</f>
        <v/>
      </c>
      <c r="AA159" s="256" t="str">
        <f>IF(AA157="","",VLOOKUP(AA157,シフト記号表!$C$6:$U$35,19,FALSE))</f>
        <v/>
      </c>
      <c r="AB159" s="256" t="str">
        <f>IF(AB157="","",VLOOKUP(AB157,シフト記号表!$C$6:$U$35,19,FALSE))</f>
        <v/>
      </c>
      <c r="AC159" s="256" t="str">
        <f>IF(AC157="","",VLOOKUP(AC157,シフト記号表!$C$6:$U$35,19,FALSE))</f>
        <v/>
      </c>
      <c r="AD159" s="256" t="str">
        <f>IF(AD157="","",VLOOKUP(AD157,シフト記号表!$C$6:$U$35,19,FALSE))</f>
        <v/>
      </c>
      <c r="AE159" s="256" t="str">
        <f>IF(AE157="","",VLOOKUP(AE157,シフト記号表!$C$6:$U$35,19,FALSE))</f>
        <v/>
      </c>
      <c r="AF159" s="257" t="str">
        <f>IF(AF157="","",VLOOKUP(AF157,シフト記号表!$C$6:$U$35,19,FALSE))</f>
        <v/>
      </c>
      <c r="AG159" s="255" t="str">
        <f>IF(AG157="","",VLOOKUP(AG157,シフト記号表!$C$6:$U$35,19,FALSE))</f>
        <v/>
      </c>
      <c r="AH159" s="256" t="str">
        <f>IF(AH157="","",VLOOKUP(AH157,シフト記号表!$C$6:$U$35,19,FALSE))</f>
        <v/>
      </c>
      <c r="AI159" s="256" t="str">
        <f>IF(AI157="","",VLOOKUP(AI157,シフト記号表!$C$6:$U$35,19,FALSE))</f>
        <v/>
      </c>
      <c r="AJ159" s="256" t="str">
        <f>IF(AJ157="","",VLOOKUP(AJ157,シフト記号表!$C$6:$U$35,19,FALSE))</f>
        <v/>
      </c>
      <c r="AK159" s="256" t="str">
        <f>IF(AK157="","",VLOOKUP(AK157,シフト記号表!$C$6:$U$35,19,FALSE))</f>
        <v/>
      </c>
      <c r="AL159" s="256" t="str">
        <f>IF(AL157="","",VLOOKUP(AL157,シフト記号表!$C$6:$U$35,19,FALSE))</f>
        <v/>
      </c>
      <c r="AM159" s="257" t="str">
        <f>IF(AM157="","",VLOOKUP(AM157,シフト記号表!$C$6:$U$35,19,FALSE))</f>
        <v/>
      </c>
      <c r="AN159" s="255" t="str">
        <f>IF(AN157="","",VLOOKUP(AN157,シフト記号表!$C$6:$U$35,19,FALSE))</f>
        <v/>
      </c>
      <c r="AO159" s="256" t="str">
        <f>IF(AO157="","",VLOOKUP(AO157,シフト記号表!$C$6:$U$35,19,FALSE))</f>
        <v/>
      </c>
      <c r="AP159" s="256" t="str">
        <f>IF(AP157="","",VLOOKUP(AP157,シフト記号表!$C$6:$U$35,19,FALSE))</f>
        <v/>
      </c>
      <c r="AQ159" s="256" t="str">
        <f>IF(AQ157="","",VLOOKUP(AQ157,シフト記号表!$C$6:$U$35,19,FALSE))</f>
        <v/>
      </c>
      <c r="AR159" s="256" t="str">
        <f>IF(AR157="","",VLOOKUP(AR157,シフト記号表!$C$6:$U$35,19,FALSE))</f>
        <v/>
      </c>
      <c r="AS159" s="256" t="str">
        <f>IF(AS157="","",VLOOKUP(AS157,シフト記号表!$C$6:$U$35,19,FALSE))</f>
        <v/>
      </c>
      <c r="AT159" s="257" t="str">
        <f>IF(AT157="","",VLOOKUP(AT157,シフト記号表!$C$6:$U$35,19,FALSE))</f>
        <v/>
      </c>
      <c r="AU159" s="255" t="str">
        <f>IF(AU157="","",VLOOKUP(AU157,シフト記号表!$C$6:$U$35,19,FALSE))</f>
        <v/>
      </c>
      <c r="AV159" s="256" t="str">
        <f>IF(AV157="","",VLOOKUP(AV157,シフト記号表!$C$6:$U$35,19,FALSE))</f>
        <v/>
      </c>
      <c r="AW159" s="256" t="str">
        <f>IF(AW157="","",VLOOKUP(AW157,シフト記号表!$C$6:$U$35,19,FALSE))</f>
        <v/>
      </c>
      <c r="AX159" s="512">
        <f>IF($BB$3="４週",SUM(S159:AT159),IF($BB$3="暦月",SUM(S159:AW159),""))</f>
        <v>0</v>
      </c>
      <c r="AY159" s="513"/>
      <c r="AZ159" s="514">
        <f>IF($BB$3="４週",AX159/4,IF($BB$3="暦月",勤務形態一覧表!AX159/(勤務形態一覧表!$BB$8/7),""))</f>
        <v>0</v>
      </c>
      <c r="BA159" s="515"/>
      <c r="BB159" s="450"/>
      <c r="BC159" s="434"/>
      <c r="BD159" s="434"/>
      <c r="BE159" s="434"/>
      <c r="BF159" s="435"/>
    </row>
    <row r="160" spans="2:58" ht="20.25" customHeight="1" x14ac:dyDescent="0.45">
      <c r="B160" s="548">
        <f>B157+1</f>
        <v>47</v>
      </c>
      <c r="C160" s="381"/>
      <c r="D160" s="382"/>
      <c r="E160" s="383"/>
      <c r="F160" s="113"/>
      <c r="G160" s="427"/>
      <c r="H160" s="429"/>
      <c r="I160" s="413"/>
      <c r="J160" s="413"/>
      <c r="K160" s="414"/>
      <c r="L160" s="430"/>
      <c r="M160" s="431"/>
      <c r="N160" s="431"/>
      <c r="O160" s="432"/>
      <c r="P160" s="499" t="s">
        <v>49</v>
      </c>
      <c r="Q160" s="500"/>
      <c r="R160" s="501"/>
      <c r="S160" s="259"/>
      <c r="T160" s="258"/>
      <c r="U160" s="258"/>
      <c r="V160" s="258"/>
      <c r="W160" s="258"/>
      <c r="X160" s="258"/>
      <c r="Y160" s="260"/>
      <c r="Z160" s="259"/>
      <c r="AA160" s="258"/>
      <c r="AB160" s="258"/>
      <c r="AC160" s="258"/>
      <c r="AD160" s="258"/>
      <c r="AE160" s="258"/>
      <c r="AF160" s="260"/>
      <c r="AG160" s="259"/>
      <c r="AH160" s="258"/>
      <c r="AI160" s="258"/>
      <c r="AJ160" s="258"/>
      <c r="AK160" s="258"/>
      <c r="AL160" s="258"/>
      <c r="AM160" s="260"/>
      <c r="AN160" s="259"/>
      <c r="AO160" s="258"/>
      <c r="AP160" s="258"/>
      <c r="AQ160" s="258"/>
      <c r="AR160" s="258"/>
      <c r="AS160" s="258"/>
      <c r="AT160" s="260"/>
      <c r="AU160" s="259"/>
      <c r="AV160" s="258"/>
      <c r="AW160" s="258"/>
      <c r="AX160" s="609"/>
      <c r="AY160" s="610"/>
      <c r="AZ160" s="611"/>
      <c r="BA160" s="612"/>
      <c r="BB160" s="448"/>
      <c r="BC160" s="431"/>
      <c r="BD160" s="431"/>
      <c r="BE160" s="431"/>
      <c r="BF160" s="432"/>
    </row>
    <row r="161" spans="2:58" ht="20.25" customHeight="1" x14ac:dyDescent="0.45">
      <c r="B161" s="548"/>
      <c r="C161" s="384"/>
      <c r="D161" s="385"/>
      <c r="E161" s="386"/>
      <c r="F161" s="91"/>
      <c r="G161" s="408"/>
      <c r="H161" s="412"/>
      <c r="I161" s="413"/>
      <c r="J161" s="413"/>
      <c r="K161" s="414"/>
      <c r="L161" s="418"/>
      <c r="M161" s="419"/>
      <c r="N161" s="419"/>
      <c r="O161" s="420"/>
      <c r="P161" s="502" t="s">
        <v>15</v>
      </c>
      <c r="Q161" s="503"/>
      <c r="R161" s="504"/>
      <c r="S161" s="252" t="str">
        <f>IF(S160="","",VLOOKUP(S160,シフト記号表!$C$6:$K$35,9,FALSE))</f>
        <v/>
      </c>
      <c r="T161" s="253" t="str">
        <f>IF(T160="","",VLOOKUP(T160,シフト記号表!$C$6:$K$35,9,FALSE))</f>
        <v/>
      </c>
      <c r="U161" s="253" t="str">
        <f>IF(U160="","",VLOOKUP(U160,シフト記号表!$C$6:$K$35,9,FALSE))</f>
        <v/>
      </c>
      <c r="V161" s="253" t="str">
        <f>IF(V160="","",VLOOKUP(V160,シフト記号表!$C$6:$K$35,9,FALSE))</f>
        <v/>
      </c>
      <c r="W161" s="253" t="str">
        <f>IF(W160="","",VLOOKUP(W160,シフト記号表!$C$6:$K$35,9,FALSE))</f>
        <v/>
      </c>
      <c r="X161" s="253" t="str">
        <f>IF(X160="","",VLOOKUP(X160,シフト記号表!$C$6:$K$35,9,FALSE))</f>
        <v/>
      </c>
      <c r="Y161" s="254" t="str">
        <f>IF(Y160="","",VLOOKUP(Y160,シフト記号表!$C$6:$K$35,9,FALSE))</f>
        <v/>
      </c>
      <c r="Z161" s="252" t="str">
        <f>IF(Z160="","",VLOOKUP(Z160,シフト記号表!$C$6:$K$35,9,FALSE))</f>
        <v/>
      </c>
      <c r="AA161" s="253" t="str">
        <f>IF(AA160="","",VLOOKUP(AA160,シフト記号表!$C$6:$K$35,9,FALSE))</f>
        <v/>
      </c>
      <c r="AB161" s="253" t="str">
        <f>IF(AB160="","",VLOOKUP(AB160,シフト記号表!$C$6:$K$35,9,FALSE))</f>
        <v/>
      </c>
      <c r="AC161" s="253" t="str">
        <f>IF(AC160="","",VLOOKUP(AC160,シフト記号表!$C$6:$K$35,9,FALSE))</f>
        <v/>
      </c>
      <c r="AD161" s="253" t="str">
        <f>IF(AD160="","",VLOOKUP(AD160,シフト記号表!$C$6:$K$35,9,FALSE))</f>
        <v/>
      </c>
      <c r="AE161" s="253" t="str">
        <f>IF(AE160="","",VLOOKUP(AE160,シフト記号表!$C$6:$K$35,9,FALSE))</f>
        <v/>
      </c>
      <c r="AF161" s="254" t="str">
        <f>IF(AF160="","",VLOOKUP(AF160,シフト記号表!$C$6:$K$35,9,FALSE))</f>
        <v/>
      </c>
      <c r="AG161" s="252" t="str">
        <f>IF(AG160="","",VLOOKUP(AG160,シフト記号表!$C$6:$K$35,9,FALSE))</f>
        <v/>
      </c>
      <c r="AH161" s="253" t="str">
        <f>IF(AH160="","",VLOOKUP(AH160,シフト記号表!$C$6:$K$35,9,FALSE))</f>
        <v/>
      </c>
      <c r="AI161" s="253" t="str">
        <f>IF(AI160="","",VLOOKUP(AI160,シフト記号表!$C$6:$K$35,9,FALSE))</f>
        <v/>
      </c>
      <c r="AJ161" s="253" t="str">
        <f>IF(AJ160="","",VLOOKUP(AJ160,シフト記号表!$C$6:$K$35,9,FALSE))</f>
        <v/>
      </c>
      <c r="AK161" s="253" t="str">
        <f>IF(AK160="","",VLOOKUP(AK160,シフト記号表!$C$6:$K$35,9,FALSE))</f>
        <v/>
      </c>
      <c r="AL161" s="253" t="str">
        <f>IF(AL160="","",VLOOKUP(AL160,シフト記号表!$C$6:$K$35,9,FALSE))</f>
        <v/>
      </c>
      <c r="AM161" s="254" t="str">
        <f>IF(AM160="","",VLOOKUP(AM160,シフト記号表!$C$6:$K$35,9,FALSE))</f>
        <v/>
      </c>
      <c r="AN161" s="252" t="str">
        <f>IF(AN160="","",VLOOKUP(AN160,シフト記号表!$C$6:$K$35,9,FALSE))</f>
        <v/>
      </c>
      <c r="AO161" s="253" t="str">
        <f>IF(AO160="","",VLOOKUP(AO160,シフト記号表!$C$6:$K$35,9,FALSE))</f>
        <v/>
      </c>
      <c r="AP161" s="253" t="str">
        <f>IF(AP160="","",VLOOKUP(AP160,シフト記号表!$C$6:$K$35,9,FALSE))</f>
        <v/>
      </c>
      <c r="AQ161" s="253" t="str">
        <f>IF(AQ160="","",VLOOKUP(AQ160,シフト記号表!$C$6:$K$35,9,FALSE))</f>
        <v/>
      </c>
      <c r="AR161" s="253" t="str">
        <f>IF(AR160="","",VLOOKUP(AR160,シフト記号表!$C$6:$K$35,9,FALSE))</f>
        <v/>
      </c>
      <c r="AS161" s="253" t="str">
        <f>IF(AS160="","",VLOOKUP(AS160,シフト記号表!$C$6:$K$35,9,FALSE))</f>
        <v/>
      </c>
      <c r="AT161" s="254" t="str">
        <f>IF(AT160="","",VLOOKUP(AT160,シフト記号表!$C$6:$K$35,9,FALSE))</f>
        <v/>
      </c>
      <c r="AU161" s="252" t="str">
        <f>IF(AU160="","",VLOOKUP(AU160,シフト記号表!$C$6:$K$35,9,FALSE))</f>
        <v/>
      </c>
      <c r="AV161" s="253" t="str">
        <f>IF(AV160="","",VLOOKUP(AV160,シフト記号表!$C$6:$K$35,9,FALSE))</f>
        <v/>
      </c>
      <c r="AW161" s="253" t="str">
        <f>IF(AW160="","",VLOOKUP(AW160,シフト記号表!$C$6:$K$35,9,FALSE))</f>
        <v/>
      </c>
      <c r="AX161" s="505">
        <f>IF($BB$3="４週",SUM(S161:AT161),IF($BB$3="暦月",SUM(S161:AW161),""))</f>
        <v>0</v>
      </c>
      <c r="AY161" s="506"/>
      <c r="AZ161" s="507">
        <f>IF($BB$3="４週",AX161/4,IF($BB$3="暦月",勤務形態一覧表!AX161/(勤務形態一覧表!$BB$8/7),""))</f>
        <v>0</v>
      </c>
      <c r="BA161" s="508"/>
      <c r="BB161" s="449"/>
      <c r="BC161" s="419"/>
      <c r="BD161" s="419"/>
      <c r="BE161" s="419"/>
      <c r="BF161" s="420"/>
    </row>
    <row r="162" spans="2:58" ht="20.25" customHeight="1" x14ac:dyDescent="0.45">
      <c r="B162" s="548"/>
      <c r="C162" s="387"/>
      <c r="D162" s="388"/>
      <c r="E162" s="389"/>
      <c r="F162" s="116">
        <f>C160</f>
        <v>0</v>
      </c>
      <c r="G162" s="428"/>
      <c r="H162" s="412"/>
      <c r="I162" s="413"/>
      <c r="J162" s="413"/>
      <c r="K162" s="414"/>
      <c r="L162" s="433"/>
      <c r="M162" s="434"/>
      <c r="N162" s="434"/>
      <c r="O162" s="435"/>
      <c r="P162" s="509" t="s">
        <v>50</v>
      </c>
      <c r="Q162" s="510"/>
      <c r="R162" s="511"/>
      <c r="S162" s="255" t="str">
        <f>IF(S160="","",VLOOKUP(S160,シフト記号表!$C$6:$U$35,19,FALSE))</f>
        <v/>
      </c>
      <c r="T162" s="256" t="str">
        <f>IF(T160="","",VLOOKUP(T160,シフト記号表!$C$6:$U$35,19,FALSE))</f>
        <v/>
      </c>
      <c r="U162" s="256" t="str">
        <f>IF(U160="","",VLOOKUP(U160,シフト記号表!$C$6:$U$35,19,FALSE))</f>
        <v/>
      </c>
      <c r="V162" s="256" t="str">
        <f>IF(V160="","",VLOOKUP(V160,シフト記号表!$C$6:$U$35,19,FALSE))</f>
        <v/>
      </c>
      <c r="W162" s="256" t="str">
        <f>IF(W160="","",VLOOKUP(W160,シフト記号表!$C$6:$U$35,19,FALSE))</f>
        <v/>
      </c>
      <c r="X162" s="256" t="str">
        <f>IF(X160="","",VLOOKUP(X160,シフト記号表!$C$6:$U$35,19,FALSE))</f>
        <v/>
      </c>
      <c r="Y162" s="257" t="str">
        <f>IF(Y160="","",VLOOKUP(Y160,シフト記号表!$C$6:$U$35,19,FALSE))</f>
        <v/>
      </c>
      <c r="Z162" s="255" t="str">
        <f>IF(Z160="","",VLOOKUP(Z160,シフト記号表!$C$6:$U$35,19,FALSE))</f>
        <v/>
      </c>
      <c r="AA162" s="256" t="str">
        <f>IF(AA160="","",VLOOKUP(AA160,シフト記号表!$C$6:$U$35,19,FALSE))</f>
        <v/>
      </c>
      <c r="AB162" s="256" t="str">
        <f>IF(AB160="","",VLOOKUP(AB160,シフト記号表!$C$6:$U$35,19,FALSE))</f>
        <v/>
      </c>
      <c r="AC162" s="256" t="str">
        <f>IF(AC160="","",VLOOKUP(AC160,シフト記号表!$C$6:$U$35,19,FALSE))</f>
        <v/>
      </c>
      <c r="AD162" s="256" t="str">
        <f>IF(AD160="","",VLOOKUP(AD160,シフト記号表!$C$6:$U$35,19,FALSE))</f>
        <v/>
      </c>
      <c r="AE162" s="256" t="str">
        <f>IF(AE160="","",VLOOKUP(AE160,シフト記号表!$C$6:$U$35,19,FALSE))</f>
        <v/>
      </c>
      <c r="AF162" s="257" t="str">
        <f>IF(AF160="","",VLOOKUP(AF160,シフト記号表!$C$6:$U$35,19,FALSE))</f>
        <v/>
      </c>
      <c r="AG162" s="255" t="str">
        <f>IF(AG160="","",VLOOKUP(AG160,シフト記号表!$C$6:$U$35,19,FALSE))</f>
        <v/>
      </c>
      <c r="AH162" s="256" t="str">
        <f>IF(AH160="","",VLOOKUP(AH160,シフト記号表!$C$6:$U$35,19,FALSE))</f>
        <v/>
      </c>
      <c r="AI162" s="256" t="str">
        <f>IF(AI160="","",VLOOKUP(AI160,シフト記号表!$C$6:$U$35,19,FALSE))</f>
        <v/>
      </c>
      <c r="AJ162" s="256" t="str">
        <f>IF(AJ160="","",VLOOKUP(AJ160,シフト記号表!$C$6:$U$35,19,FALSE))</f>
        <v/>
      </c>
      <c r="AK162" s="256" t="str">
        <f>IF(AK160="","",VLOOKUP(AK160,シフト記号表!$C$6:$U$35,19,FALSE))</f>
        <v/>
      </c>
      <c r="AL162" s="256" t="str">
        <f>IF(AL160="","",VLOOKUP(AL160,シフト記号表!$C$6:$U$35,19,FALSE))</f>
        <v/>
      </c>
      <c r="AM162" s="257" t="str">
        <f>IF(AM160="","",VLOOKUP(AM160,シフト記号表!$C$6:$U$35,19,FALSE))</f>
        <v/>
      </c>
      <c r="AN162" s="255" t="str">
        <f>IF(AN160="","",VLOOKUP(AN160,シフト記号表!$C$6:$U$35,19,FALSE))</f>
        <v/>
      </c>
      <c r="AO162" s="256" t="str">
        <f>IF(AO160="","",VLOOKUP(AO160,シフト記号表!$C$6:$U$35,19,FALSE))</f>
        <v/>
      </c>
      <c r="AP162" s="256" t="str">
        <f>IF(AP160="","",VLOOKUP(AP160,シフト記号表!$C$6:$U$35,19,FALSE))</f>
        <v/>
      </c>
      <c r="AQ162" s="256" t="str">
        <f>IF(AQ160="","",VLOOKUP(AQ160,シフト記号表!$C$6:$U$35,19,FALSE))</f>
        <v/>
      </c>
      <c r="AR162" s="256" t="str">
        <f>IF(AR160="","",VLOOKUP(AR160,シフト記号表!$C$6:$U$35,19,FALSE))</f>
        <v/>
      </c>
      <c r="AS162" s="256" t="str">
        <f>IF(AS160="","",VLOOKUP(AS160,シフト記号表!$C$6:$U$35,19,FALSE))</f>
        <v/>
      </c>
      <c r="AT162" s="257" t="str">
        <f>IF(AT160="","",VLOOKUP(AT160,シフト記号表!$C$6:$U$35,19,FALSE))</f>
        <v/>
      </c>
      <c r="AU162" s="255" t="str">
        <f>IF(AU160="","",VLOOKUP(AU160,シフト記号表!$C$6:$U$35,19,FALSE))</f>
        <v/>
      </c>
      <c r="AV162" s="256" t="str">
        <f>IF(AV160="","",VLOOKUP(AV160,シフト記号表!$C$6:$U$35,19,FALSE))</f>
        <v/>
      </c>
      <c r="AW162" s="256" t="str">
        <f>IF(AW160="","",VLOOKUP(AW160,シフト記号表!$C$6:$U$35,19,FALSE))</f>
        <v/>
      </c>
      <c r="AX162" s="512">
        <f>IF($BB$3="４週",SUM(S162:AT162),IF($BB$3="暦月",SUM(S162:AW162),""))</f>
        <v>0</v>
      </c>
      <c r="AY162" s="513"/>
      <c r="AZ162" s="514">
        <f>IF($BB$3="４週",AX162/4,IF($BB$3="暦月",勤務形態一覧表!AX162/(勤務形態一覧表!$BB$8/7),""))</f>
        <v>0</v>
      </c>
      <c r="BA162" s="515"/>
      <c r="BB162" s="450"/>
      <c r="BC162" s="434"/>
      <c r="BD162" s="434"/>
      <c r="BE162" s="434"/>
      <c r="BF162" s="435"/>
    </row>
    <row r="163" spans="2:58" ht="20.25" customHeight="1" x14ac:dyDescent="0.45">
      <c r="B163" s="548">
        <f>B160+1</f>
        <v>48</v>
      </c>
      <c r="C163" s="381"/>
      <c r="D163" s="382"/>
      <c r="E163" s="383"/>
      <c r="F163" s="113"/>
      <c r="G163" s="427"/>
      <c r="H163" s="429"/>
      <c r="I163" s="413"/>
      <c r="J163" s="413"/>
      <c r="K163" s="414"/>
      <c r="L163" s="430"/>
      <c r="M163" s="431"/>
      <c r="N163" s="431"/>
      <c r="O163" s="432"/>
      <c r="P163" s="499" t="s">
        <v>49</v>
      </c>
      <c r="Q163" s="500"/>
      <c r="R163" s="501"/>
      <c r="S163" s="259"/>
      <c r="T163" s="258"/>
      <c r="U163" s="258"/>
      <c r="V163" s="258"/>
      <c r="W163" s="258"/>
      <c r="X163" s="258"/>
      <c r="Y163" s="260"/>
      <c r="Z163" s="259"/>
      <c r="AA163" s="258"/>
      <c r="AB163" s="258"/>
      <c r="AC163" s="258"/>
      <c r="AD163" s="258"/>
      <c r="AE163" s="258"/>
      <c r="AF163" s="260"/>
      <c r="AG163" s="259"/>
      <c r="AH163" s="258"/>
      <c r="AI163" s="258"/>
      <c r="AJ163" s="258"/>
      <c r="AK163" s="258"/>
      <c r="AL163" s="258"/>
      <c r="AM163" s="260"/>
      <c r="AN163" s="259"/>
      <c r="AO163" s="258"/>
      <c r="AP163" s="258"/>
      <c r="AQ163" s="258"/>
      <c r="AR163" s="258"/>
      <c r="AS163" s="258"/>
      <c r="AT163" s="260"/>
      <c r="AU163" s="259"/>
      <c r="AV163" s="258"/>
      <c r="AW163" s="258"/>
      <c r="AX163" s="609"/>
      <c r="AY163" s="610"/>
      <c r="AZ163" s="611"/>
      <c r="BA163" s="612"/>
      <c r="BB163" s="448"/>
      <c r="BC163" s="431"/>
      <c r="BD163" s="431"/>
      <c r="BE163" s="431"/>
      <c r="BF163" s="432"/>
    </row>
    <row r="164" spans="2:58" ht="20.25" customHeight="1" x14ac:dyDescent="0.45">
      <c r="B164" s="548"/>
      <c r="C164" s="384"/>
      <c r="D164" s="385"/>
      <c r="E164" s="386"/>
      <c r="F164" s="91"/>
      <c r="G164" s="408"/>
      <c r="H164" s="412"/>
      <c r="I164" s="413"/>
      <c r="J164" s="413"/>
      <c r="K164" s="414"/>
      <c r="L164" s="418"/>
      <c r="M164" s="419"/>
      <c r="N164" s="419"/>
      <c r="O164" s="420"/>
      <c r="P164" s="502" t="s">
        <v>15</v>
      </c>
      <c r="Q164" s="503"/>
      <c r="R164" s="504"/>
      <c r="S164" s="252" t="str">
        <f>IF(S163="","",VLOOKUP(S163,シフト記号表!$C$6:$K$35,9,FALSE))</f>
        <v/>
      </c>
      <c r="T164" s="253" t="str">
        <f>IF(T163="","",VLOOKUP(T163,シフト記号表!$C$6:$K$35,9,FALSE))</f>
        <v/>
      </c>
      <c r="U164" s="253" t="str">
        <f>IF(U163="","",VLOOKUP(U163,シフト記号表!$C$6:$K$35,9,FALSE))</f>
        <v/>
      </c>
      <c r="V164" s="253" t="str">
        <f>IF(V163="","",VLOOKUP(V163,シフト記号表!$C$6:$K$35,9,FALSE))</f>
        <v/>
      </c>
      <c r="W164" s="253" t="str">
        <f>IF(W163="","",VLOOKUP(W163,シフト記号表!$C$6:$K$35,9,FALSE))</f>
        <v/>
      </c>
      <c r="X164" s="253" t="str">
        <f>IF(X163="","",VLOOKUP(X163,シフト記号表!$C$6:$K$35,9,FALSE))</f>
        <v/>
      </c>
      <c r="Y164" s="254" t="str">
        <f>IF(Y163="","",VLOOKUP(Y163,シフト記号表!$C$6:$K$35,9,FALSE))</f>
        <v/>
      </c>
      <c r="Z164" s="252" t="str">
        <f>IF(Z163="","",VLOOKUP(Z163,シフト記号表!$C$6:$K$35,9,FALSE))</f>
        <v/>
      </c>
      <c r="AA164" s="253" t="str">
        <f>IF(AA163="","",VLOOKUP(AA163,シフト記号表!$C$6:$K$35,9,FALSE))</f>
        <v/>
      </c>
      <c r="AB164" s="253" t="str">
        <f>IF(AB163="","",VLOOKUP(AB163,シフト記号表!$C$6:$K$35,9,FALSE))</f>
        <v/>
      </c>
      <c r="AC164" s="253" t="str">
        <f>IF(AC163="","",VLOOKUP(AC163,シフト記号表!$C$6:$K$35,9,FALSE))</f>
        <v/>
      </c>
      <c r="AD164" s="253" t="str">
        <f>IF(AD163="","",VLOOKUP(AD163,シフト記号表!$C$6:$K$35,9,FALSE))</f>
        <v/>
      </c>
      <c r="AE164" s="253" t="str">
        <f>IF(AE163="","",VLOOKUP(AE163,シフト記号表!$C$6:$K$35,9,FALSE))</f>
        <v/>
      </c>
      <c r="AF164" s="254" t="str">
        <f>IF(AF163="","",VLOOKUP(AF163,シフト記号表!$C$6:$K$35,9,FALSE))</f>
        <v/>
      </c>
      <c r="AG164" s="252" t="str">
        <f>IF(AG163="","",VLOOKUP(AG163,シフト記号表!$C$6:$K$35,9,FALSE))</f>
        <v/>
      </c>
      <c r="AH164" s="253" t="str">
        <f>IF(AH163="","",VLOOKUP(AH163,シフト記号表!$C$6:$K$35,9,FALSE))</f>
        <v/>
      </c>
      <c r="AI164" s="253" t="str">
        <f>IF(AI163="","",VLOOKUP(AI163,シフト記号表!$C$6:$K$35,9,FALSE))</f>
        <v/>
      </c>
      <c r="AJ164" s="253" t="str">
        <f>IF(AJ163="","",VLOOKUP(AJ163,シフト記号表!$C$6:$K$35,9,FALSE))</f>
        <v/>
      </c>
      <c r="AK164" s="253" t="str">
        <f>IF(AK163="","",VLOOKUP(AK163,シフト記号表!$C$6:$K$35,9,FALSE))</f>
        <v/>
      </c>
      <c r="AL164" s="253" t="str">
        <f>IF(AL163="","",VLOOKUP(AL163,シフト記号表!$C$6:$K$35,9,FALSE))</f>
        <v/>
      </c>
      <c r="AM164" s="254" t="str">
        <f>IF(AM163="","",VLOOKUP(AM163,シフト記号表!$C$6:$K$35,9,FALSE))</f>
        <v/>
      </c>
      <c r="AN164" s="252" t="str">
        <f>IF(AN163="","",VLOOKUP(AN163,シフト記号表!$C$6:$K$35,9,FALSE))</f>
        <v/>
      </c>
      <c r="AO164" s="253" t="str">
        <f>IF(AO163="","",VLOOKUP(AO163,シフト記号表!$C$6:$K$35,9,FALSE))</f>
        <v/>
      </c>
      <c r="AP164" s="253" t="str">
        <f>IF(AP163="","",VLOOKUP(AP163,シフト記号表!$C$6:$K$35,9,FALSE))</f>
        <v/>
      </c>
      <c r="AQ164" s="253" t="str">
        <f>IF(AQ163="","",VLOOKUP(AQ163,シフト記号表!$C$6:$K$35,9,FALSE))</f>
        <v/>
      </c>
      <c r="AR164" s="253" t="str">
        <f>IF(AR163="","",VLOOKUP(AR163,シフト記号表!$C$6:$K$35,9,FALSE))</f>
        <v/>
      </c>
      <c r="AS164" s="253" t="str">
        <f>IF(AS163="","",VLOOKUP(AS163,シフト記号表!$C$6:$K$35,9,FALSE))</f>
        <v/>
      </c>
      <c r="AT164" s="254" t="str">
        <f>IF(AT163="","",VLOOKUP(AT163,シフト記号表!$C$6:$K$35,9,FALSE))</f>
        <v/>
      </c>
      <c r="AU164" s="252" t="str">
        <f>IF(AU163="","",VLOOKUP(AU163,シフト記号表!$C$6:$K$35,9,FALSE))</f>
        <v/>
      </c>
      <c r="AV164" s="253" t="str">
        <f>IF(AV163="","",VLOOKUP(AV163,シフト記号表!$C$6:$K$35,9,FALSE))</f>
        <v/>
      </c>
      <c r="AW164" s="253" t="str">
        <f>IF(AW163="","",VLOOKUP(AW163,シフト記号表!$C$6:$K$35,9,FALSE))</f>
        <v/>
      </c>
      <c r="AX164" s="505">
        <f>IF($BB$3="４週",SUM(S164:AT164),IF($BB$3="暦月",SUM(S164:AW164),""))</f>
        <v>0</v>
      </c>
      <c r="AY164" s="506"/>
      <c r="AZ164" s="507">
        <f>IF($BB$3="４週",AX164/4,IF($BB$3="暦月",勤務形態一覧表!AX164/(勤務形態一覧表!$BB$8/7),""))</f>
        <v>0</v>
      </c>
      <c r="BA164" s="508"/>
      <c r="BB164" s="449"/>
      <c r="BC164" s="419"/>
      <c r="BD164" s="419"/>
      <c r="BE164" s="419"/>
      <c r="BF164" s="420"/>
    </row>
    <row r="165" spans="2:58" ht="20.25" customHeight="1" x14ac:dyDescent="0.45">
      <c r="B165" s="548"/>
      <c r="C165" s="387"/>
      <c r="D165" s="388"/>
      <c r="E165" s="389"/>
      <c r="F165" s="116">
        <f>C163</f>
        <v>0</v>
      </c>
      <c r="G165" s="428"/>
      <c r="H165" s="412"/>
      <c r="I165" s="413"/>
      <c r="J165" s="413"/>
      <c r="K165" s="414"/>
      <c r="L165" s="433"/>
      <c r="M165" s="434"/>
      <c r="N165" s="434"/>
      <c r="O165" s="435"/>
      <c r="P165" s="509" t="s">
        <v>50</v>
      </c>
      <c r="Q165" s="510"/>
      <c r="R165" s="511"/>
      <c r="S165" s="255" t="str">
        <f>IF(S163="","",VLOOKUP(S163,シフト記号表!$C$6:$U$35,19,FALSE))</f>
        <v/>
      </c>
      <c r="T165" s="256" t="str">
        <f>IF(T163="","",VLOOKUP(T163,シフト記号表!$C$6:$U$35,19,FALSE))</f>
        <v/>
      </c>
      <c r="U165" s="256" t="str">
        <f>IF(U163="","",VLOOKUP(U163,シフト記号表!$C$6:$U$35,19,FALSE))</f>
        <v/>
      </c>
      <c r="V165" s="256" t="str">
        <f>IF(V163="","",VLOOKUP(V163,シフト記号表!$C$6:$U$35,19,FALSE))</f>
        <v/>
      </c>
      <c r="W165" s="256" t="str">
        <f>IF(W163="","",VLOOKUP(W163,シフト記号表!$C$6:$U$35,19,FALSE))</f>
        <v/>
      </c>
      <c r="X165" s="256" t="str">
        <f>IF(X163="","",VLOOKUP(X163,シフト記号表!$C$6:$U$35,19,FALSE))</f>
        <v/>
      </c>
      <c r="Y165" s="257" t="str">
        <f>IF(Y163="","",VLOOKUP(Y163,シフト記号表!$C$6:$U$35,19,FALSE))</f>
        <v/>
      </c>
      <c r="Z165" s="255" t="str">
        <f>IF(Z163="","",VLOOKUP(Z163,シフト記号表!$C$6:$U$35,19,FALSE))</f>
        <v/>
      </c>
      <c r="AA165" s="256" t="str">
        <f>IF(AA163="","",VLOOKUP(AA163,シフト記号表!$C$6:$U$35,19,FALSE))</f>
        <v/>
      </c>
      <c r="AB165" s="256" t="str">
        <f>IF(AB163="","",VLOOKUP(AB163,シフト記号表!$C$6:$U$35,19,FALSE))</f>
        <v/>
      </c>
      <c r="AC165" s="256" t="str">
        <f>IF(AC163="","",VLOOKUP(AC163,シフト記号表!$C$6:$U$35,19,FALSE))</f>
        <v/>
      </c>
      <c r="AD165" s="256" t="str">
        <f>IF(AD163="","",VLOOKUP(AD163,シフト記号表!$C$6:$U$35,19,FALSE))</f>
        <v/>
      </c>
      <c r="AE165" s="256" t="str">
        <f>IF(AE163="","",VLOOKUP(AE163,シフト記号表!$C$6:$U$35,19,FALSE))</f>
        <v/>
      </c>
      <c r="AF165" s="257" t="str">
        <f>IF(AF163="","",VLOOKUP(AF163,シフト記号表!$C$6:$U$35,19,FALSE))</f>
        <v/>
      </c>
      <c r="AG165" s="255" t="str">
        <f>IF(AG163="","",VLOOKUP(AG163,シフト記号表!$C$6:$U$35,19,FALSE))</f>
        <v/>
      </c>
      <c r="AH165" s="256" t="str">
        <f>IF(AH163="","",VLOOKUP(AH163,シフト記号表!$C$6:$U$35,19,FALSE))</f>
        <v/>
      </c>
      <c r="AI165" s="256" t="str">
        <f>IF(AI163="","",VLOOKUP(AI163,シフト記号表!$C$6:$U$35,19,FALSE))</f>
        <v/>
      </c>
      <c r="AJ165" s="256" t="str">
        <f>IF(AJ163="","",VLOOKUP(AJ163,シフト記号表!$C$6:$U$35,19,FALSE))</f>
        <v/>
      </c>
      <c r="AK165" s="256" t="str">
        <f>IF(AK163="","",VLOOKUP(AK163,シフト記号表!$C$6:$U$35,19,FALSE))</f>
        <v/>
      </c>
      <c r="AL165" s="256" t="str">
        <f>IF(AL163="","",VLOOKUP(AL163,シフト記号表!$C$6:$U$35,19,FALSE))</f>
        <v/>
      </c>
      <c r="AM165" s="257" t="str">
        <f>IF(AM163="","",VLOOKUP(AM163,シフト記号表!$C$6:$U$35,19,FALSE))</f>
        <v/>
      </c>
      <c r="AN165" s="255" t="str">
        <f>IF(AN163="","",VLOOKUP(AN163,シフト記号表!$C$6:$U$35,19,FALSE))</f>
        <v/>
      </c>
      <c r="AO165" s="256" t="str">
        <f>IF(AO163="","",VLOOKUP(AO163,シフト記号表!$C$6:$U$35,19,FALSE))</f>
        <v/>
      </c>
      <c r="AP165" s="256" t="str">
        <f>IF(AP163="","",VLOOKUP(AP163,シフト記号表!$C$6:$U$35,19,FALSE))</f>
        <v/>
      </c>
      <c r="AQ165" s="256" t="str">
        <f>IF(AQ163="","",VLOOKUP(AQ163,シフト記号表!$C$6:$U$35,19,FALSE))</f>
        <v/>
      </c>
      <c r="AR165" s="256" t="str">
        <f>IF(AR163="","",VLOOKUP(AR163,シフト記号表!$C$6:$U$35,19,FALSE))</f>
        <v/>
      </c>
      <c r="AS165" s="256" t="str">
        <f>IF(AS163="","",VLOOKUP(AS163,シフト記号表!$C$6:$U$35,19,FALSE))</f>
        <v/>
      </c>
      <c r="AT165" s="257" t="str">
        <f>IF(AT163="","",VLOOKUP(AT163,シフト記号表!$C$6:$U$35,19,FALSE))</f>
        <v/>
      </c>
      <c r="AU165" s="255" t="str">
        <f>IF(AU163="","",VLOOKUP(AU163,シフト記号表!$C$6:$U$35,19,FALSE))</f>
        <v/>
      </c>
      <c r="AV165" s="256" t="str">
        <f>IF(AV163="","",VLOOKUP(AV163,シフト記号表!$C$6:$U$35,19,FALSE))</f>
        <v/>
      </c>
      <c r="AW165" s="256" t="str">
        <f>IF(AW163="","",VLOOKUP(AW163,シフト記号表!$C$6:$U$35,19,FALSE))</f>
        <v/>
      </c>
      <c r="AX165" s="512">
        <f>IF($BB$3="４週",SUM(S165:AT165),IF($BB$3="暦月",SUM(S165:AW165),""))</f>
        <v>0</v>
      </c>
      <c r="AY165" s="513"/>
      <c r="AZ165" s="514">
        <f>IF($BB$3="４週",AX165/4,IF($BB$3="暦月",勤務形態一覧表!AX165/(勤務形態一覧表!$BB$8/7),""))</f>
        <v>0</v>
      </c>
      <c r="BA165" s="515"/>
      <c r="BB165" s="450"/>
      <c r="BC165" s="434"/>
      <c r="BD165" s="434"/>
      <c r="BE165" s="434"/>
      <c r="BF165" s="435"/>
    </row>
    <row r="166" spans="2:58" ht="20.25" customHeight="1" x14ac:dyDescent="0.45">
      <c r="B166" s="548">
        <f>B163+1</f>
        <v>49</v>
      </c>
      <c r="C166" s="381"/>
      <c r="D166" s="382"/>
      <c r="E166" s="383"/>
      <c r="F166" s="113"/>
      <c r="G166" s="427"/>
      <c r="H166" s="429"/>
      <c r="I166" s="413"/>
      <c r="J166" s="413"/>
      <c r="K166" s="414"/>
      <c r="L166" s="430"/>
      <c r="M166" s="431"/>
      <c r="N166" s="431"/>
      <c r="O166" s="432"/>
      <c r="P166" s="499" t="s">
        <v>49</v>
      </c>
      <c r="Q166" s="500"/>
      <c r="R166" s="501"/>
      <c r="S166" s="259"/>
      <c r="T166" s="258"/>
      <c r="U166" s="258"/>
      <c r="V166" s="258"/>
      <c r="W166" s="258"/>
      <c r="X166" s="258"/>
      <c r="Y166" s="260"/>
      <c r="Z166" s="259"/>
      <c r="AA166" s="258"/>
      <c r="AB166" s="258"/>
      <c r="AC166" s="258"/>
      <c r="AD166" s="258"/>
      <c r="AE166" s="258"/>
      <c r="AF166" s="260"/>
      <c r="AG166" s="259"/>
      <c r="AH166" s="258"/>
      <c r="AI166" s="258"/>
      <c r="AJ166" s="258"/>
      <c r="AK166" s="258"/>
      <c r="AL166" s="258"/>
      <c r="AM166" s="260"/>
      <c r="AN166" s="259"/>
      <c r="AO166" s="258"/>
      <c r="AP166" s="258"/>
      <c r="AQ166" s="258"/>
      <c r="AR166" s="258"/>
      <c r="AS166" s="258"/>
      <c r="AT166" s="260"/>
      <c r="AU166" s="259"/>
      <c r="AV166" s="258"/>
      <c r="AW166" s="258"/>
      <c r="AX166" s="609"/>
      <c r="AY166" s="610"/>
      <c r="AZ166" s="611"/>
      <c r="BA166" s="612"/>
      <c r="BB166" s="448"/>
      <c r="BC166" s="431"/>
      <c r="BD166" s="431"/>
      <c r="BE166" s="431"/>
      <c r="BF166" s="432"/>
    </row>
    <row r="167" spans="2:58" ht="20.25" customHeight="1" x14ac:dyDescent="0.45">
      <c r="B167" s="548"/>
      <c r="C167" s="384"/>
      <c r="D167" s="385"/>
      <c r="E167" s="386"/>
      <c r="F167" s="91"/>
      <c r="G167" s="408"/>
      <c r="H167" s="412"/>
      <c r="I167" s="413"/>
      <c r="J167" s="413"/>
      <c r="K167" s="414"/>
      <c r="L167" s="418"/>
      <c r="M167" s="419"/>
      <c r="N167" s="419"/>
      <c r="O167" s="420"/>
      <c r="P167" s="502" t="s">
        <v>15</v>
      </c>
      <c r="Q167" s="503"/>
      <c r="R167" s="504"/>
      <c r="S167" s="252" t="str">
        <f>IF(S166="","",VLOOKUP(S166,シフト記号表!$C$6:$K$35,9,FALSE))</f>
        <v/>
      </c>
      <c r="T167" s="253" t="str">
        <f>IF(T166="","",VLOOKUP(T166,シフト記号表!$C$6:$K$35,9,FALSE))</f>
        <v/>
      </c>
      <c r="U167" s="253" t="str">
        <f>IF(U166="","",VLOOKUP(U166,シフト記号表!$C$6:$K$35,9,FALSE))</f>
        <v/>
      </c>
      <c r="V167" s="253" t="str">
        <f>IF(V166="","",VLOOKUP(V166,シフト記号表!$C$6:$K$35,9,FALSE))</f>
        <v/>
      </c>
      <c r="W167" s="253" t="str">
        <f>IF(W166="","",VLOOKUP(W166,シフト記号表!$C$6:$K$35,9,FALSE))</f>
        <v/>
      </c>
      <c r="X167" s="253" t="str">
        <f>IF(X166="","",VLOOKUP(X166,シフト記号表!$C$6:$K$35,9,FALSE))</f>
        <v/>
      </c>
      <c r="Y167" s="254" t="str">
        <f>IF(Y166="","",VLOOKUP(Y166,シフト記号表!$C$6:$K$35,9,FALSE))</f>
        <v/>
      </c>
      <c r="Z167" s="252" t="str">
        <f>IF(Z166="","",VLOOKUP(Z166,シフト記号表!$C$6:$K$35,9,FALSE))</f>
        <v/>
      </c>
      <c r="AA167" s="253" t="str">
        <f>IF(AA166="","",VLOOKUP(AA166,シフト記号表!$C$6:$K$35,9,FALSE))</f>
        <v/>
      </c>
      <c r="AB167" s="253" t="str">
        <f>IF(AB166="","",VLOOKUP(AB166,シフト記号表!$C$6:$K$35,9,FALSE))</f>
        <v/>
      </c>
      <c r="AC167" s="253" t="str">
        <f>IF(AC166="","",VLOOKUP(AC166,シフト記号表!$C$6:$K$35,9,FALSE))</f>
        <v/>
      </c>
      <c r="AD167" s="253" t="str">
        <f>IF(AD166="","",VLOOKUP(AD166,シフト記号表!$C$6:$K$35,9,FALSE))</f>
        <v/>
      </c>
      <c r="AE167" s="253" t="str">
        <f>IF(AE166="","",VLOOKUP(AE166,シフト記号表!$C$6:$K$35,9,FALSE))</f>
        <v/>
      </c>
      <c r="AF167" s="254" t="str">
        <f>IF(AF166="","",VLOOKUP(AF166,シフト記号表!$C$6:$K$35,9,FALSE))</f>
        <v/>
      </c>
      <c r="AG167" s="252" t="str">
        <f>IF(AG166="","",VLOOKUP(AG166,シフト記号表!$C$6:$K$35,9,FALSE))</f>
        <v/>
      </c>
      <c r="AH167" s="253" t="str">
        <f>IF(AH166="","",VLOOKUP(AH166,シフト記号表!$C$6:$K$35,9,FALSE))</f>
        <v/>
      </c>
      <c r="AI167" s="253" t="str">
        <f>IF(AI166="","",VLOOKUP(AI166,シフト記号表!$C$6:$K$35,9,FALSE))</f>
        <v/>
      </c>
      <c r="AJ167" s="253" t="str">
        <f>IF(AJ166="","",VLOOKUP(AJ166,シフト記号表!$C$6:$K$35,9,FALSE))</f>
        <v/>
      </c>
      <c r="AK167" s="253" t="str">
        <f>IF(AK166="","",VLOOKUP(AK166,シフト記号表!$C$6:$K$35,9,FALSE))</f>
        <v/>
      </c>
      <c r="AL167" s="253" t="str">
        <f>IF(AL166="","",VLOOKUP(AL166,シフト記号表!$C$6:$K$35,9,FALSE))</f>
        <v/>
      </c>
      <c r="AM167" s="254" t="str">
        <f>IF(AM166="","",VLOOKUP(AM166,シフト記号表!$C$6:$K$35,9,FALSE))</f>
        <v/>
      </c>
      <c r="AN167" s="252" t="str">
        <f>IF(AN166="","",VLOOKUP(AN166,シフト記号表!$C$6:$K$35,9,FALSE))</f>
        <v/>
      </c>
      <c r="AO167" s="253" t="str">
        <f>IF(AO166="","",VLOOKUP(AO166,シフト記号表!$C$6:$K$35,9,FALSE))</f>
        <v/>
      </c>
      <c r="AP167" s="253" t="str">
        <f>IF(AP166="","",VLOOKUP(AP166,シフト記号表!$C$6:$K$35,9,FALSE))</f>
        <v/>
      </c>
      <c r="AQ167" s="253" t="str">
        <f>IF(AQ166="","",VLOOKUP(AQ166,シフト記号表!$C$6:$K$35,9,FALSE))</f>
        <v/>
      </c>
      <c r="AR167" s="253" t="str">
        <f>IF(AR166="","",VLOOKUP(AR166,シフト記号表!$C$6:$K$35,9,FALSE))</f>
        <v/>
      </c>
      <c r="AS167" s="253" t="str">
        <f>IF(AS166="","",VLOOKUP(AS166,シフト記号表!$C$6:$K$35,9,FALSE))</f>
        <v/>
      </c>
      <c r="AT167" s="254" t="str">
        <f>IF(AT166="","",VLOOKUP(AT166,シフト記号表!$C$6:$K$35,9,FALSE))</f>
        <v/>
      </c>
      <c r="AU167" s="252" t="str">
        <f>IF(AU166="","",VLOOKUP(AU166,シフト記号表!$C$6:$K$35,9,FALSE))</f>
        <v/>
      </c>
      <c r="AV167" s="253" t="str">
        <f>IF(AV166="","",VLOOKUP(AV166,シフト記号表!$C$6:$K$35,9,FALSE))</f>
        <v/>
      </c>
      <c r="AW167" s="253" t="str">
        <f>IF(AW166="","",VLOOKUP(AW166,シフト記号表!$C$6:$K$35,9,FALSE))</f>
        <v/>
      </c>
      <c r="AX167" s="505">
        <f>IF($BB$3="４週",SUM(S167:AT167),IF($BB$3="暦月",SUM(S167:AW167),""))</f>
        <v>0</v>
      </c>
      <c r="AY167" s="506"/>
      <c r="AZ167" s="507">
        <f>IF($BB$3="４週",AX167/4,IF($BB$3="暦月",勤務形態一覧表!AX167/(勤務形態一覧表!$BB$8/7),""))</f>
        <v>0</v>
      </c>
      <c r="BA167" s="508"/>
      <c r="BB167" s="449"/>
      <c r="BC167" s="419"/>
      <c r="BD167" s="419"/>
      <c r="BE167" s="419"/>
      <c r="BF167" s="420"/>
    </row>
    <row r="168" spans="2:58" ht="20.25" customHeight="1" x14ac:dyDescent="0.45">
      <c r="B168" s="548"/>
      <c r="C168" s="387"/>
      <c r="D168" s="388"/>
      <c r="E168" s="389"/>
      <c r="F168" s="116">
        <f>C166</f>
        <v>0</v>
      </c>
      <c r="G168" s="428"/>
      <c r="H168" s="412"/>
      <c r="I168" s="413"/>
      <c r="J168" s="413"/>
      <c r="K168" s="414"/>
      <c r="L168" s="433"/>
      <c r="M168" s="434"/>
      <c r="N168" s="434"/>
      <c r="O168" s="435"/>
      <c r="P168" s="509" t="s">
        <v>50</v>
      </c>
      <c r="Q168" s="510"/>
      <c r="R168" s="511"/>
      <c r="S168" s="255" t="str">
        <f>IF(S166="","",VLOOKUP(S166,シフト記号表!$C$6:$U$35,19,FALSE))</f>
        <v/>
      </c>
      <c r="T168" s="256" t="str">
        <f>IF(T166="","",VLOOKUP(T166,シフト記号表!$C$6:$U$35,19,FALSE))</f>
        <v/>
      </c>
      <c r="U168" s="256" t="str">
        <f>IF(U166="","",VLOOKUP(U166,シフト記号表!$C$6:$U$35,19,FALSE))</f>
        <v/>
      </c>
      <c r="V168" s="256" t="str">
        <f>IF(V166="","",VLOOKUP(V166,シフト記号表!$C$6:$U$35,19,FALSE))</f>
        <v/>
      </c>
      <c r="W168" s="256" t="str">
        <f>IF(W166="","",VLOOKUP(W166,シフト記号表!$C$6:$U$35,19,FALSE))</f>
        <v/>
      </c>
      <c r="X168" s="256" t="str">
        <f>IF(X166="","",VLOOKUP(X166,シフト記号表!$C$6:$U$35,19,FALSE))</f>
        <v/>
      </c>
      <c r="Y168" s="257" t="str">
        <f>IF(Y166="","",VLOOKUP(Y166,シフト記号表!$C$6:$U$35,19,FALSE))</f>
        <v/>
      </c>
      <c r="Z168" s="255" t="str">
        <f>IF(Z166="","",VLOOKUP(Z166,シフト記号表!$C$6:$U$35,19,FALSE))</f>
        <v/>
      </c>
      <c r="AA168" s="256" t="str">
        <f>IF(AA166="","",VLOOKUP(AA166,シフト記号表!$C$6:$U$35,19,FALSE))</f>
        <v/>
      </c>
      <c r="AB168" s="256" t="str">
        <f>IF(AB166="","",VLOOKUP(AB166,シフト記号表!$C$6:$U$35,19,FALSE))</f>
        <v/>
      </c>
      <c r="AC168" s="256" t="str">
        <f>IF(AC166="","",VLOOKUP(AC166,シフト記号表!$C$6:$U$35,19,FALSE))</f>
        <v/>
      </c>
      <c r="AD168" s="256" t="str">
        <f>IF(AD166="","",VLOOKUP(AD166,シフト記号表!$C$6:$U$35,19,FALSE))</f>
        <v/>
      </c>
      <c r="AE168" s="256" t="str">
        <f>IF(AE166="","",VLOOKUP(AE166,シフト記号表!$C$6:$U$35,19,FALSE))</f>
        <v/>
      </c>
      <c r="AF168" s="257" t="str">
        <f>IF(AF166="","",VLOOKUP(AF166,シフト記号表!$C$6:$U$35,19,FALSE))</f>
        <v/>
      </c>
      <c r="AG168" s="255" t="str">
        <f>IF(AG166="","",VLOOKUP(AG166,シフト記号表!$C$6:$U$35,19,FALSE))</f>
        <v/>
      </c>
      <c r="AH168" s="256" t="str">
        <f>IF(AH166="","",VLOOKUP(AH166,シフト記号表!$C$6:$U$35,19,FALSE))</f>
        <v/>
      </c>
      <c r="AI168" s="256" t="str">
        <f>IF(AI166="","",VLOOKUP(AI166,シフト記号表!$C$6:$U$35,19,FALSE))</f>
        <v/>
      </c>
      <c r="AJ168" s="256" t="str">
        <f>IF(AJ166="","",VLOOKUP(AJ166,シフト記号表!$C$6:$U$35,19,FALSE))</f>
        <v/>
      </c>
      <c r="AK168" s="256" t="str">
        <f>IF(AK166="","",VLOOKUP(AK166,シフト記号表!$C$6:$U$35,19,FALSE))</f>
        <v/>
      </c>
      <c r="AL168" s="256" t="str">
        <f>IF(AL166="","",VLOOKUP(AL166,シフト記号表!$C$6:$U$35,19,FALSE))</f>
        <v/>
      </c>
      <c r="AM168" s="257" t="str">
        <f>IF(AM166="","",VLOOKUP(AM166,シフト記号表!$C$6:$U$35,19,FALSE))</f>
        <v/>
      </c>
      <c r="AN168" s="255" t="str">
        <f>IF(AN166="","",VLOOKUP(AN166,シフト記号表!$C$6:$U$35,19,FALSE))</f>
        <v/>
      </c>
      <c r="AO168" s="256" t="str">
        <f>IF(AO166="","",VLOOKUP(AO166,シフト記号表!$C$6:$U$35,19,FALSE))</f>
        <v/>
      </c>
      <c r="AP168" s="256" t="str">
        <f>IF(AP166="","",VLOOKUP(AP166,シフト記号表!$C$6:$U$35,19,FALSE))</f>
        <v/>
      </c>
      <c r="AQ168" s="256" t="str">
        <f>IF(AQ166="","",VLOOKUP(AQ166,シフト記号表!$C$6:$U$35,19,FALSE))</f>
        <v/>
      </c>
      <c r="AR168" s="256" t="str">
        <f>IF(AR166="","",VLOOKUP(AR166,シフト記号表!$C$6:$U$35,19,FALSE))</f>
        <v/>
      </c>
      <c r="AS168" s="256" t="str">
        <f>IF(AS166="","",VLOOKUP(AS166,シフト記号表!$C$6:$U$35,19,FALSE))</f>
        <v/>
      </c>
      <c r="AT168" s="257" t="str">
        <f>IF(AT166="","",VLOOKUP(AT166,シフト記号表!$C$6:$U$35,19,FALSE))</f>
        <v/>
      </c>
      <c r="AU168" s="255" t="str">
        <f>IF(AU166="","",VLOOKUP(AU166,シフト記号表!$C$6:$U$35,19,FALSE))</f>
        <v/>
      </c>
      <c r="AV168" s="256" t="str">
        <f>IF(AV166="","",VLOOKUP(AV166,シフト記号表!$C$6:$U$35,19,FALSE))</f>
        <v/>
      </c>
      <c r="AW168" s="256" t="str">
        <f>IF(AW166="","",VLOOKUP(AW166,シフト記号表!$C$6:$U$35,19,FALSE))</f>
        <v/>
      </c>
      <c r="AX168" s="512">
        <f>IF($BB$3="４週",SUM(S168:AT168),IF($BB$3="暦月",SUM(S168:AW168),""))</f>
        <v>0</v>
      </c>
      <c r="AY168" s="513"/>
      <c r="AZ168" s="514">
        <f>IF($BB$3="４週",AX168/4,IF($BB$3="暦月",勤務形態一覧表!AX168/(勤務形態一覧表!$BB$8/7),""))</f>
        <v>0</v>
      </c>
      <c r="BA168" s="515"/>
      <c r="BB168" s="450"/>
      <c r="BC168" s="434"/>
      <c r="BD168" s="434"/>
      <c r="BE168" s="434"/>
      <c r="BF168" s="435"/>
    </row>
    <row r="169" spans="2:58" ht="20.25" customHeight="1" x14ac:dyDescent="0.45">
      <c r="B169" s="548">
        <f>B166+1</f>
        <v>50</v>
      </c>
      <c r="C169" s="381"/>
      <c r="D169" s="382"/>
      <c r="E169" s="383"/>
      <c r="F169" s="113"/>
      <c r="G169" s="427"/>
      <c r="H169" s="429"/>
      <c r="I169" s="413"/>
      <c r="J169" s="413"/>
      <c r="K169" s="414"/>
      <c r="L169" s="430"/>
      <c r="M169" s="431"/>
      <c r="N169" s="431"/>
      <c r="O169" s="432"/>
      <c r="P169" s="499" t="s">
        <v>49</v>
      </c>
      <c r="Q169" s="500"/>
      <c r="R169" s="501"/>
      <c r="S169" s="259"/>
      <c r="T169" s="258"/>
      <c r="U169" s="258"/>
      <c r="V169" s="258"/>
      <c r="W169" s="258"/>
      <c r="X169" s="258"/>
      <c r="Y169" s="260"/>
      <c r="Z169" s="259"/>
      <c r="AA169" s="258"/>
      <c r="AB169" s="258"/>
      <c r="AC169" s="258"/>
      <c r="AD169" s="258"/>
      <c r="AE169" s="258"/>
      <c r="AF169" s="260"/>
      <c r="AG169" s="259"/>
      <c r="AH169" s="258"/>
      <c r="AI169" s="258"/>
      <c r="AJ169" s="258"/>
      <c r="AK169" s="258"/>
      <c r="AL169" s="258"/>
      <c r="AM169" s="260"/>
      <c r="AN169" s="259"/>
      <c r="AO169" s="258"/>
      <c r="AP169" s="258"/>
      <c r="AQ169" s="258"/>
      <c r="AR169" s="258"/>
      <c r="AS169" s="258"/>
      <c r="AT169" s="260"/>
      <c r="AU169" s="259"/>
      <c r="AV169" s="258"/>
      <c r="AW169" s="258"/>
      <c r="AX169" s="609"/>
      <c r="AY169" s="610"/>
      <c r="AZ169" s="611"/>
      <c r="BA169" s="612"/>
      <c r="BB169" s="448"/>
      <c r="BC169" s="431"/>
      <c r="BD169" s="431"/>
      <c r="BE169" s="431"/>
      <c r="BF169" s="432"/>
    </row>
    <row r="170" spans="2:58" ht="20.25" customHeight="1" x14ac:dyDescent="0.45">
      <c r="B170" s="548"/>
      <c r="C170" s="384"/>
      <c r="D170" s="385"/>
      <c r="E170" s="386"/>
      <c r="F170" s="91"/>
      <c r="G170" s="408"/>
      <c r="H170" s="412"/>
      <c r="I170" s="413"/>
      <c r="J170" s="413"/>
      <c r="K170" s="414"/>
      <c r="L170" s="418"/>
      <c r="M170" s="419"/>
      <c r="N170" s="419"/>
      <c r="O170" s="420"/>
      <c r="P170" s="502" t="s">
        <v>15</v>
      </c>
      <c r="Q170" s="503"/>
      <c r="R170" s="504"/>
      <c r="S170" s="252" t="str">
        <f>IF(S169="","",VLOOKUP(S169,シフト記号表!$C$6:$K$35,9,FALSE))</f>
        <v/>
      </c>
      <c r="T170" s="253" t="str">
        <f>IF(T169="","",VLOOKUP(T169,シフト記号表!$C$6:$K$35,9,FALSE))</f>
        <v/>
      </c>
      <c r="U170" s="253" t="str">
        <f>IF(U169="","",VLOOKUP(U169,シフト記号表!$C$6:$K$35,9,FALSE))</f>
        <v/>
      </c>
      <c r="V170" s="253" t="str">
        <f>IF(V169="","",VLOOKUP(V169,シフト記号表!$C$6:$K$35,9,FALSE))</f>
        <v/>
      </c>
      <c r="W170" s="253" t="str">
        <f>IF(W169="","",VLOOKUP(W169,シフト記号表!$C$6:$K$35,9,FALSE))</f>
        <v/>
      </c>
      <c r="X170" s="253" t="str">
        <f>IF(X169="","",VLOOKUP(X169,シフト記号表!$C$6:$K$35,9,FALSE))</f>
        <v/>
      </c>
      <c r="Y170" s="254" t="str">
        <f>IF(Y169="","",VLOOKUP(Y169,シフト記号表!$C$6:$K$35,9,FALSE))</f>
        <v/>
      </c>
      <c r="Z170" s="252" t="str">
        <f>IF(Z169="","",VLOOKUP(Z169,シフト記号表!$C$6:$K$35,9,FALSE))</f>
        <v/>
      </c>
      <c r="AA170" s="253" t="str">
        <f>IF(AA169="","",VLOOKUP(AA169,シフト記号表!$C$6:$K$35,9,FALSE))</f>
        <v/>
      </c>
      <c r="AB170" s="253" t="str">
        <f>IF(AB169="","",VLOOKUP(AB169,シフト記号表!$C$6:$K$35,9,FALSE))</f>
        <v/>
      </c>
      <c r="AC170" s="253" t="str">
        <f>IF(AC169="","",VLOOKUP(AC169,シフト記号表!$C$6:$K$35,9,FALSE))</f>
        <v/>
      </c>
      <c r="AD170" s="253" t="str">
        <f>IF(AD169="","",VLOOKUP(AD169,シフト記号表!$C$6:$K$35,9,FALSE))</f>
        <v/>
      </c>
      <c r="AE170" s="253" t="str">
        <f>IF(AE169="","",VLOOKUP(AE169,シフト記号表!$C$6:$K$35,9,FALSE))</f>
        <v/>
      </c>
      <c r="AF170" s="254" t="str">
        <f>IF(AF169="","",VLOOKUP(AF169,シフト記号表!$C$6:$K$35,9,FALSE))</f>
        <v/>
      </c>
      <c r="AG170" s="252" t="str">
        <f>IF(AG169="","",VLOOKUP(AG169,シフト記号表!$C$6:$K$35,9,FALSE))</f>
        <v/>
      </c>
      <c r="AH170" s="253" t="str">
        <f>IF(AH169="","",VLOOKUP(AH169,シフト記号表!$C$6:$K$35,9,FALSE))</f>
        <v/>
      </c>
      <c r="AI170" s="253" t="str">
        <f>IF(AI169="","",VLOOKUP(AI169,シフト記号表!$C$6:$K$35,9,FALSE))</f>
        <v/>
      </c>
      <c r="AJ170" s="253" t="str">
        <f>IF(AJ169="","",VLOOKUP(AJ169,シフト記号表!$C$6:$K$35,9,FALSE))</f>
        <v/>
      </c>
      <c r="AK170" s="253" t="str">
        <f>IF(AK169="","",VLOOKUP(AK169,シフト記号表!$C$6:$K$35,9,FALSE))</f>
        <v/>
      </c>
      <c r="AL170" s="253" t="str">
        <f>IF(AL169="","",VLOOKUP(AL169,シフト記号表!$C$6:$K$35,9,FALSE))</f>
        <v/>
      </c>
      <c r="AM170" s="254" t="str">
        <f>IF(AM169="","",VLOOKUP(AM169,シフト記号表!$C$6:$K$35,9,FALSE))</f>
        <v/>
      </c>
      <c r="AN170" s="252" t="str">
        <f>IF(AN169="","",VLOOKUP(AN169,シフト記号表!$C$6:$K$35,9,FALSE))</f>
        <v/>
      </c>
      <c r="AO170" s="253" t="str">
        <f>IF(AO169="","",VLOOKUP(AO169,シフト記号表!$C$6:$K$35,9,FALSE))</f>
        <v/>
      </c>
      <c r="AP170" s="253" t="str">
        <f>IF(AP169="","",VLOOKUP(AP169,シフト記号表!$C$6:$K$35,9,FALSE))</f>
        <v/>
      </c>
      <c r="AQ170" s="253" t="str">
        <f>IF(AQ169="","",VLOOKUP(AQ169,シフト記号表!$C$6:$K$35,9,FALSE))</f>
        <v/>
      </c>
      <c r="AR170" s="253" t="str">
        <f>IF(AR169="","",VLOOKUP(AR169,シフト記号表!$C$6:$K$35,9,FALSE))</f>
        <v/>
      </c>
      <c r="AS170" s="253" t="str">
        <f>IF(AS169="","",VLOOKUP(AS169,シフト記号表!$C$6:$K$35,9,FALSE))</f>
        <v/>
      </c>
      <c r="AT170" s="254" t="str">
        <f>IF(AT169="","",VLOOKUP(AT169,シフト記号表!$C$6:$K$35,9,FALSE))</f>
        <v/>
      </c>
      <c r="AU170" s="252" t="str">
        <f>IF(AU169="","",VLOOKUP(AU169,シフト記号表!$C$6:$K$35,9,FALSE))</f>
        <v/>
      </c>
      <c r="AV170" s="253" t="str">
        <f>IF(AV169="","",VLOOKUP(AV169,シフト記号表!$C$6:$K$35,9,FALSE))</f>
        <v/>
      </c>
      <c r="AW170" s="253" t="str">
        <f>IF(AW169="","",VLOOKUP(AW169,シフト記号表!$C$6:$K$35,9,FALSE))</f>
        <v/>
      </c>
      <c r="AX170" s="505">
        <f>IF($BB$3="４週",SUM(S170:AT170),IF($BB$3="暦月",SUM(S170:AW170),""))</f>
        <v>0</v>
      </c>
      <c r="AY170" s="506"/>
      <c r="AZ170" s="507">
        <f>IF($BB$3="４週",AX170/4,IF($BB$3="暦月",勤務形態一覧表!AX170/(勤務形態一覧表!$BB$8/7),""))</f>
        <v>0</v>
      </c>
      <c r="BA170" s="508"/>
      <c r="BB170" s="449"/>
      <c r="BC170" s="419"/>
      <c r="BD170" s="419"/>
      <c r="BE170" s="419"/>
      <c r="BF170" s="420"/>
    </row>
    <row r="171" spans="2:58" ht="20.25" customHeight="1" thickBot="1" x14ac:dyDescent="0.5">
      <c r="B171" s="548"/>
      <c r="C171" s="387"/>
      <c r="D171" s="388"/>
      <c r="E171" s="389"/>
      <c r="F171" s="116">
        <f>C169</f>
        <v>0</v>
      </c>
      <c r="G171" s="428"/>
      <c r="H171" s="412"/>
      <c r="I171" s="413"/>
      <c r="J171" s="413"/>
      <c r="K171" s="414"/>
      <c r="L171" s="433"/>
      <c r="M171" s="434"/>
      <c r="N171" s="434"/>
      <c r="O171" s="435"/>
      <c r="P171" s="509" t="s">
        <v>50</v>
      </c>
      <c r="Q171" s="510"/>
      <c r="R171" s="511"/>
      <c r="S171" s="255" t="str">
        <f>IF(S169="","",VLOOKUP(S169,シフト記号表!$C$6:$U$35,19,FALSE))</f>
        <v/>
      </c>
      <c r="T171" s="256" t="str">
        <f>IF(T169="","",VLOOKUP(T169,シフト記号表!$C$6:$U$35,19,FALSE))</f>
        <v/>
      </c>
      <c r="U171" s="256" t="str">
        <f>IF(U169="","",VLOOKUP(U169,シフト記号表!$C$6:$U$35,19,FALSE))</f>
        <v/>
      </c>
      <c r="V171" s="256" t="str">
        <f>IF(V169="","",VLOOKUP(V169,シフト記号表!$C$6:$U$35,19,FALSE))</f>
        <v/>
      </c>
      <c r="W171" s="256" t="str">
        <f>IF(W169="","",VLOOKUP(W169,シフト記号表!$C$6:$U$35,19,FALSE))</f>
        <v/>
      </c>
      <c r="X171" s="256" t="str">
        <f>IF(X169="","",VLOOKUP(X169,シフト記号表!$C$6:$U$35,19,FALSE))</f>
        <v/>
      </c>
      <c r="Y171" s="257" t="str">
        <f>IF(Y169="","",VLOOKUP(Y169,シフト記号表!$C$6:$U$35,19,FALSE))</f>
        <v/>
      </c>
      <c r="Z171" s="255" t="str">
        <f>IF(Z169="","",VLOOKUP(Z169,シフト記号表!$C$6:$U$35,19,FALSE))</f>
        <v/>
      </c>
      <c r="AA171" s="256" t="str">
        <f>IF(AA169="","",VLOOKUP(AA169,シフト記号表!$C$6:$U$35,19,FALSE))</f>
        <v/>
      </c>
      <c r="AB171" s="256" t="str">
        <f>IF(AB169="","",VLOOKUP(AB169,シフト記号表!$C$6:$U$35,19,FALSE))</f>
        <v/>
      </c>
      <c r="AC171" s="256" t="str">
        <f>IF(AC169="","",VLOOKUP(AC169,シフト記号表!$C$6:$U$35,19,FALSE))</f>
        <v/>
      </c>
      <c r="AD171" s="256" t="str">
        <f>IF(AD169="","",VLOOKUP(AD169,シフト記号表!$C$6:$U$35,19,FALSE))</f>
        <v/>
      </c>
      <c r="AE171" s="256" t="str">
        <f>IF(AE169="","",VLOOKUP(AE169,シフト記号表!$C$6:$U$35,19,FALSE))</f>
        <v/>
      </c>
      <c r="AF171" s="257" t="str">
        <f>IF(AF169="","",VLOOKUP(AF169,シフト記号表!$C$6:$U$35,19,FALSE))</f>
        <v/>
      </c>
      <c r="AG171" s="255" t="str">
        <f>IF(AG169="","",VLOOKUP(AG169,シフト記号表!$C$6:$U$35,19,FALSE))</f>
        <v/>
      </c>
      <c r="AH171" s="256" t="str">
        <f>IF(AH169="","",VLOOKUP(AH169,シフト記号表!$C$6:$U$35,19,FALSE))</f>
        <v/>
      </c>
      <c r="AI171" s="256" t="str">
        <f>IF(AI169="","",VLOOKUP(AI169,シフト記号表!$C$6:$U$35,19,FALSE))</f>
        <v/>
      </c>
      <c r="AJ171" s="256" t="str">
        <f>IF(AJ169="","",VLOOKUP(AJ169,シフト記号表!$C$6:$U$35,19,FALSE))</f>
        <v/>
      </c>
      <c r="AK171" s="256" t="str">
        <f>IF(AK169="","",VLOOKUP(AK169,シフト記号表!$C$6:$U$35,19,FALSE))</f>
        <v/>
      </c>
      <c r="AL171" s="256" t="str">
        <f>IF(AL169="","",VLOOKUP(AL169,シフト記号表!$C$6:$U$35,19,FALSE))</f>
        <v/>
      </c>
      <c r="AM171" s="257" t="str">
        <f>IF(AM169="","",VLOOKUP(AM169,シフト記号表!$C$6:$U$35,19,FALSE))</f>
        <v/>
      </c>
      <c r="AN171" s="255" t="str">
        <f>IF(AN169="","",VLOOKUP(AN169,シフト記号表!$C$6:$U$35,19,FALSE))</f>
        <v/>
      </c>
      <c r="AO171" s="256" t="str">
        <f>IF(AO169="","",VLOOKUP(AO169,シフト記号表!$C$6:$U$35,19,FALSE))</f>
        <v/>
      </c>
      <c r="AP171" s="256" t="str">
        <f>IF(AP169="","",VLOOKUP(AP169,シフト記号表!$C$6:$U$35,19,FALSE))</f>
        <v/>
      </c>
      <c r="AQ171" s="256" t="str">
        <f>IF(AQ169="","",VLOOKUP(AQ169,シフト記号表!$C$6:$U$35,19,FALSE))</f>
        <v/>
      </c>
      <c r="AR171" s="256" t="str">
        <f>IF(AR169="","",VLOOKUP(AR169,シフト記号表!$C$6:$U$35,19,FALSE))</f>
        <v/>
      </c>
      <c r="AS171" s="256" t="str">
        <f>IF(AS169="","",VLOOKUP(AS169,シフト記号表!$C$6:$U$35,19,FALSE))</f>
        <v/>
      </c>
      <c r="AT171" s="257" t="str">
        <f>IF(AT169="","",VLOOKUP(AT169,シフト記号表!$C$6:$U$35,19,FALSE))</f>
        <v/>
      </c>
      <c r="AU171" s="255" t="str">
        <f>IF(AU169="","",VLOOKUP(AU169,シフト記号表!$C$6:$U$35,19,FALSE))</f>
        <v/>
      </c>
      <c r="AV171" s="256" t="str">
        <f>IF(AV169="","",VLOOKUP(AV169,シフト記号表!$C$6:$U$35,19,FALSE))</f>
        <v/>
      </c>
      <c r="AW171" s="256" t="str">
        <f>IF(AW169="","",VLOOKUP(AW169,シフト記号表!$C$6:$U$35,19,FALSE))</f>
        <v/>
      </c>
      <c r="AX171" s="512">
        <f>IF($BB$3="４週",SUM(S171:AT171),IF($BB$3="暦月",SUM(S171:AW171),""))</f>
        <v>0</v>
      </c>
      <c r="AY171" s="513"/>
      <c r="AZ171" s="514">
        <f>IF($BB$3="４週",AX171/4,IF($BB$3="暦月",勤務形態一覧表!AX171/(勤務形態一覧表!$BB$8/7),""))</f>
        <v>0</v>
      </c>
      <c r="BA171" s="515"/>
      <c r="BB171" s="450"/>
      <c r="BC171" s="434"/>
      <c r="BD171" s="434"/>
      <c r="BE171" s="434"/>
      <c r="BF171" s="435"/>
    </row>
    <row r="172" spans="2:58" s="39" customFormat="1" ht="6" customHeight="1" thickBot="1" x14ac:dyDescent="0.5">
      <c r="B172" s="51"/>
      <c r="C172" s="49"/>
      <c r="D172" s="49"/>
      <c r="E172" s="49"/>
      <c r="F172" s="40"/>
      <c r="G172" s="40"/>
      <c r="H172" s="41"/>
      <c r="I172" s="41"/>
      <c r="J172" s="41"/>
      <c r="K172" s="41"/>
      <c r="L172" s="40"/>
      <c r="M172" s="40"/>
      <c r="N172" s="40"/>
      <c r="O172" s="40"/>
      <c r="P172" s="42"/>
      <c r="Q172" s="42"/>
      <c r="R172" s="42"/>
      <c r="S172" s="261"/>
      <c r="T172" s="261"/>
      <c r="U172" s="261"/>
      <c r="V172" s="261"/>
      <c r="W172" s="261"/>
      <c r="X172" s="261"/>
      <c r="Y172" s="261"/>
      <c r="Z172" s="261"/>
      <c r="AA172" s="261"/>
      <c r="AB172" s="261"/>
      <c r="AC172" s="261"/>
      <c r="AD172" s="261"/>
      <c r="AE172" s="261"/>
      <c r="AF172" s="261"/>
      <c r="AG172" s="261"/>
      <c r="AH172" s="261"/>
      <c r="AI172" s="261"/>
      <c r="AJ172" s="261"/>
      <c r="AK172" s="261"/>
      <c r="AL172" s="261"/>
      <c r="AM172" s="261"/>
      <c r="AN172" s="261"/>
      <c r="AO172" s="261"/>
      <c r="AP172" s="261"/>
      <c r="AQ172" s="261"/>
      <c r="AR172" s="261"/>
      <c r="AS172" s="261"/>
      <c r="AT172" s="261"/>
      <c r="AU172" s="261"/>
      <c r="AV172" s="261"/>
      <c r="AW172" s="261"/>
      <c r="AX172" s="262"/>
      <c r="AY172" s="262"/>
      <c r="AZ172" s="262"/>
      <c r="BA172" s="262"/>
      <c r="BB172" s="40"/>
      <c r="BC172" s="40"/>
      <c r="BD172" s="40"/>
      <c r="BE172" s="40"/>
      <c r="BF172" s="43"/>
    </row>
    <row r="173" spans="2:58" ht="20.100000000000001" customHeight="1" x14ac:dyDescent="0.45">
      <c r="B173" s="271"/>
      <c r="C173" s="272"/>
      <c r="D173" s="272"/>
      <c r="E173" s="272"/>
      <c r="F173" s="188"/>
      <c r="G173" s="442" t="s">
        <v>193</v>
      </c>
      <c r="H173" s="442"/>
      <c r="I173" s="442"/>
      <c r="J173" s="442"/>
      <c r="K173" s="443"/>
      <c r="L173" s="266"/>
      <c r="M173" s="495" t="s">
        <v>60</v>
      </c>
      <c r="N173" s="496"/>
      <c r="O173" s="496"/>
      <c r="P173" s="496"/>
      <c r="Q173" s="496"/>
      <c r="R173" s="497"/>
      <c r="S173" s="267" t="str">
        <f>IF(SUMIF($F$22:$F$171, $M173, S$22:S$171)=0,"",SUMIF($F$22:$F$171, $M173, S$22:S$171))</f>
        <v/>
      </c>
      <c r="T173" s="268" t="str">
        <f>IF(SUMIF($F$22:$F$171, $M173, T$22:T$171)=0,"",SUMIF($F$22:$F$171, $M173, T$22:T$171))</f>
        <v/>
      </c>
      <c r="U173" s="268" t="str">
        <f>IF(SUMIF($F$22:$F$171, $M173, U$22:U$171)=0,"",SUMIF($F$22:$F$171, $M173, U$22:U$171))</f>
        <v/>
      </c>
      <c r="V173" s="268" t="str">
        <f>IF(SUMIF($F$22:$F$171, $M173, V$22:V$171)=0,"",SUMIF($F$22:$F$171, $M173, V$22:V$171))</f>
        <v/>
      </c>
      <c r="W173" s="268" t="str">
        <f>IF(SUMIF($F$22:$F$171, $M173, W$22:W$171)=0,"",SUMIF($F$22:$F$171, $M173, W$22:W$171))</f>
        <v/>
      </c>
      <c r="X173" s="268" t="str">
        <f>IF(SUMIF($F$22:$F$171, $M173, X$22:X$171)=0,"",SUMIF($F$22:$F$171, $M173, X$22:X$171))</f>
        <v/>
      </c>
      <c r="Y173" s="269" t="str">
        <f>IF(SUMIF($F$22:$F$171, $M173, Y$22:Y$171)=0,"",SUMIF($F$22:$F$171, $M173, Y$22:Y$171))</f>
        <v/>
      </c>
      <c r="Z173" s="267" t="str">
        <f>IF(SUMIF($F$22:$F$171, $M173, Z$22:Z$171)=0,"",SUMIF($F$22:$F$171, $M173, Z$22:Z$171))</f>
        <v/>
      </c>
      <c r="AA173" s="268" t="str">
        <f>IF(SUMIF($F$22:$F$171, $M173, AA$22:AA$171)=0,"",SUMIF($F$22:$F$171, $M173, AA$22:AA$171))</f>
        <v/>
      </c>
      <c r="AB173" s="268" t="str">
        <f>IF(SUMIF($F$22:$F$171, $M173, AB$22:AB$171)=0,"",SUMIF($F$22:$F$171, $M173, AB$22:AB$171))</f>
        <v/>
      </c>
      <c r="AC173" s="268" t="str">
        <f>IF(SUMIF($F$22:$F$171, $M173, AC$22:AC$171)=0,"",SUMIF($F$22:$F$171, $M173, AC$22:AC$171))</f>
        <v/>
      </c>
      <c r="AD173" s="268" t="str">
        <f>IF(SUMIF($F$22:$F$171, $M173, AD$22:AD$171)=0,"",SUMIF($F$22:$F$171, $M173, AD$22:AD$171))</f>
        <v/>
      </c>
      <c r="AE173" s="268" t="str">
        <f>IF(SUMIF($F$22:$F$171, $M173, AE$22:AE$171)=0,"",SUMIF($F$22:$F$171, $M173, AE$22:AE$171))</f>
        <v/>
      </c>
      <c r="AF173" s="269" t="str">
        <f>IF(SUMIF($F$22:$F$171, $M173, AF$22:AF$171)=0,"",SUMIF($F$22:$F$171, $M173, AF$22:AF$171))</f>
        <v/>
      </c>
      <c r="AG173" s="267" t="str">
        <f>IF(SUMIF($F$22:$F$171, $M173, AG$22:AG$171)=0,"",SUMIF($F$22:$F$171, $M173, AG$22:AG$171))</f>
        <v/>
      </c>
      <c r="AH173" s="268" t="str">
        <f>IF(SUMIF($F$22:$F$171, $M173, AH$22:AH$171)=0,"",SUMIF($F$22:$F$171, $M173, AH$22:AH$171))</f>
        <v/>
      </c>
      <c r="AI173" s="268" t="str">
        <f>IF(SUMIF($F$22:$F$171, $M173, AI$22:AI$171)=0,"",SUMIF($F$22:$F$171, $M173, AI$22:AI$171))</f>
        <v/>
      </c>
      <c r="AJ173" s="268" t="str">
        <f>IF(SUMIF($F$22:$F$171, $M173, AJ$22:AJ$171)=0,"",SUMIF($F$22:$F$171, $M173, AJ$22:AJ$171))</f>
        <v/>
      </c>
      <c r="AK173" s="268" t="str">
        <f>IF(SUMIF($F$22:$F$171, $M173, AK$22:AK$171)=0,"",SUMIF($F$22:$F$171, $M173, AK$22:AK$171))</f>
        <v/>
      </c>
      <c r="AL173" s="268" t="str">
        <f>IF(SUMIF($F$22:$F$171, $M173, AL$22:AL$171)=0,"",SUMIF($F$22:$F$171, $M173, AL$22:AL$171))</f>
        <v/>
      </c>
      <c r="AM173" s="269" t="str">
        <f>IF(SUMIF($F$22:$F$171, $M173, AM$22:AM$171)=0,"",SUMIF($F$22:$F$171, $M173, AM$22:AM$171))</f>
        <v/>
      </c>
      <c r="AN173" s="267" t="str">
        <f>IF(SUMIF($F$22:$F$171, $M173, AN$22:AN$171)=0,"",SUMIF($F$22:$F$171, $M173, AN$22:AN$171))</f>
        <v/>
      </c>
      <c r="AO173" s="268" t="str">
        <f>IF(SUMIF($F$22:$F$171, $M173, AO$22:AO$171)=0,"",SUMIF($F$22:$F$171, $M173, AO$22:AO$171))</f>
        <v/>
      </c>
      <c r="AP173" s="268" t="str">
        <f>IF(SUMIF($F$22:$F$171, $M173, AP$22:AP$171)=0,"",SUMIF($F$22:$F$171, $M173, AP$22:AP$171))</f>
        <v/>
      </c>
      <c r="AQ173" s="268" t="str">
        <f>IF(SUMIF($F$22:$F$171, $M173, AQ$22:AQ$171)=0,"",SUMIF($F$22:$F$171, $M173, AQ$22:AQ$171))</f>
        <v/>
      </c>
      <c r="AR173" s="268" t="str">
        <f>IF(SUMIF($F$22:$F$171, $M173, AR$22:AR$171)=0,"",SUMIF($F$22:$F$171, $M173, AR$22:AR$171))</f>
        <v/>
      </c>
      <c r="AS173" s="268" t="str">
        <f>IF(SUMIF($F$22:$F$171, $M173, AS$22:AS$171)=0,"",SUMIF($F$22:$F$171, $M173, AS$22:AS$171))</f>
        <v/>
      </c>
      <c r="AT173" s="269" t="str">
        <f>IF(SUMIF($F$22:$F$171, $M173, AT$22:AT$171)=0,"",SUMIF($F$22:$F$171, $M173, AT$22:AT$171))</f>
        <v/>
      </c>
      <c r="AU173" s="267" t="str">
        <f>IF(SUMIF($F$22:$F$171, $M173, AU$22:AU$171)=0,"",SUMIF($F$22:$F$171, $M173, AU$22:AU$171))</f>
        <v/>
      </c>
      <c r="AV173" s="268" t="str">
        <f>IF(SUMIF($F$22:$F$171, $M173, AV$22:AV$171)=0,"",SUMIF($F$22:$F$171, $M173, AV$22:AV$171))</f>
        <v/>
      </c>
      <c r="AW173" s="268" t="str">
        <f>IF(SUMIF($F$22:$F$171, $M173, AW$22:AW$171)=0,"",SUMIF($F$22:$F$171, $M173, AW$22:AW$171))</f>
        <v/>
      </c>
      <c r="AX173" s="472" t="str">
        <f>IF(SUMIF($F$22:$F$171, $M173, AX$22:AX$171)=0,"",SUMIF($F$22:$F$171, $M173, AX$22:AX$171))</f>
        <v/>
      </c>
      <c r="AY173" s="473"/>
      <c r="AZ173" s="474" t="str">
        <f t="shared" ref="AZ173:AZ175" si="1">IF(AX173="","",IF($BB$3="４週",AX173/4,IF($BB$3="暦月",AX173/($BB$8/7),"")))</f>
        <v/>
      </c>
      <c r="BA173" s="475"/>
      <c r="BB173" s="516"/>
      <c r="BC173" s="517"/>
      <c r="BD173" s="517"/>
      <c r="BE173" s="517"/>
      <c r="BF173" s="518"/>
    </row>
    <row r="174" spans="2:58" ht="20.25" customHeight="1" x14ac:dyDescent="0.45">
      <c r="B174" s="273"/>
      <c r="C174" s="203"/>
      <c r="D174" s="203"/>
      <c r="E174" s="203"/>
      <c r="F174" s="190"/>
      <c r="G174" s="444"/>
      <c r="H174" s="444"/>
      <c r="I174" s="444"/>
      <c r="J174" s="444"/>
      <c r="K174" s="445"/>
      <c r="L174" s="270"/>
      <c r="M174" s="439" t="s">
        <v>5</v>
      </c>
      <c r="N174" s="440"/>
      <c r="O174" s="440"/>
      <c r="P174" s="440"/>
      <c r="Q174" s="440"/>
      <c r="R174" s="441"/>
      <c r="S174" s="267" t="str">
        <f>IF(SUMIF($F$22:$F$171, $M174, S$22:S$171)=0,"",SUMIF($F$22:$F$171, $M174, S$22:S$171))</f>
        <v/>
      </c>
      <c r="T174" s="268" t="str">
        <f>IF(SUMIF($F$22:$F$171, $M174, T$22:T$171)=0,"",SUMIF($F$22:$F$171, $M174, T$22:T$171))</f>
        <v/>
      </c>
      <c r="U174" s="268" t="str">
        <f>IF(SUMIF($F$22:$F$171, $M174, U$22:U$171)=0,"",SUMIF($F$22:$F$171, $M174, U$22:U$171))</f>
        <v/>
      </c>
      <c r="V174" s="268" t="str">
        <f>IF(SUMIF($F$22:$F$171, $M174, V$22:V$171)=0,"",SUMIF($F$22:$F$171, $M174, V$22:V$171))</f>
        <v/>
      </c>
      <c r="W174" s="268" t="str">
        <f>IF(SUMIF($F$22:$F$171, $M174, W$22:W$171)=0,"",SUMIF($F$22:$F$171, $M174, W$22:W$171))</f>
        <v/>
      </c>
      <c r="X174" s="268" t="str">
        <f>IF(SUMIF($F$22:$F$171, $M174, X$22:X$171)=0,"",SUMIF($F$22:$F$171, $M174, X$22:X$171))</f>
        <v/>
      </c>
      <c r="Y174" s="269" t="str">
        <f>IF(SUMIF($F$22:$F$171, $M174, Y$22:Y$171)=0,"",SUMIF($F$22:$F$171, $M174, Y$22:Y$171))</f>
        <v/>
      </c>
      <c r="Z174" s="267" t="str">
        <f>IF(SUMIF($F$22:$F$171, $M174, Z$22:Z$171)=0,"",SUMIF($F$22:$F$171, $M174, Z$22:Z$171))</f>
        <v/>
      </c>
      <c r="AA174" s="268" t="str">
        <f>IF(SUMIF($F$22:$F$171, $M174, AA$22:AA$171)=0,"",SUMIF($F$22:$F$171, $M174, AA$22:AA$171))</f>
        <v/>
      </c>
      <c r="AB174" s="268" t="str">
        <f>IF(SUMIF($F$22:$F$171, $M174, AB$22:AB$171)=0,"",SUMIF($F$22:$F$171, $M174, AB$22:AB$171))</f>
        <v/>
      </c>
      <c r="AC174" s="268" t="str">
        <f>IF(SUMIF($F$22:$F$171, $M174, AC$22:AC$171)=0,"",SUMIF($F$22:$F$171, $M174, AC$22:AC$171))</f>
        <v/>
      </c>
      <c r="AD174" s="268" t="str">
        <f>IF(SUMIF($F$22:$F$171, $M174, AD$22:AD$171)=0,"",SUMIF($F$22:$F$171, $M174, AD$22:AD$171))</f>
        <v/>
      </c>
      <c r="AE174" s="268" t="str">
        <f>IF(SUMIF($F$22:$F$171, $M174, AE$22:AE$171)=0,"",SUMIF($F$22:$F$171, $M174, AE$22:AE$171))</f>
        <v/>
      </c>
      <c r="AF174" s="269" t="str">
        <f>IF(SUMIF($F$22:$F$171, $M174, AF$22:AF$171)=0,"",SUMIF($F$22:$F$171, $M174, AF$22:AF$171))</f>
        <v/>
      </c>
      <c r="AG174" s="267" t="str">
        <f>IF(SUMIF($F$22:$F$171, $M174, AG$22:AG$171)=0,"",SUMIF($F$22:$F$171, $M174, AG$22:AG$171))</f>
        <v/>
      </c>
      <c r="AH174" s="268" t="str">
        <f>IF(SUMIF($F$22:$F$171, $M174, AH$22:AH$171)=0,"",SUMIF($F$22:$F$171, $M174, AH$22:AH$171))</f>
        <v/>
      </c>
      <c r="AI174" s="268" t="str">
        <f>IF(SUMIF($F$22:$F$171, $M174, AI$22:AI$171)=0,"",SUMIF($F$22:$F$171, $M174, AI$22:AI$171))</f>
        <v/>
      </c>
      <c r="AJ174" s="268" t="str">
        <f>IF(SUMIF($F$22:$F$171, $M174, AJ$22:AJ$171)=0,"",SUMIF($F$22:$F$171, $M174, AJ$22:AJ$171))</f>
        <v/>
      </c>
      <c r="AK174" s="268" t="str">
        <f>IF(SUMIF($F$22:$F$171, $M174, AK$22:AK$171)=0,"",SUMIF($F$22:$F$171, $M174, AK$22:AK$171))</f>
        <v/>
      </c>
      <c r="AL174" s="268" t="str">
        <f>IF(SUMIF($F$22:$F$171, $M174, AL$22:AL$171)=0,"",SUMIF($F$22:$F$171, $M174, AL$22:AL$171))</f>
        <v/>
      </c>
      <c r="AM174" s="269" t="str">
        <f>IF(SUMIF($F$22:$F$171, $M174, AM$22:AM$171)=0,"",SUMIF($F$22:$F$171, $M174, AM$22:AM$171))</f>
        <v/>
      </c>
      <c r="AN174" s="267" t="str">
        <f>IF(SUMIF($F$22:$F$171, $M174, AN$22:AN$171)=0,"",SUMIF($F$22:$F$171, $M174, AN$22:AN$171))</f>
        <v/>
      </c>
      <c r="AO174" s="268" t="str">
        <f>IF(SUMIF($F$22:$F$171, $M174, AO$22:AO$171)=0,"",SUMIF($F$22:$F$171, $M174, AO$22:AO$171))</f>
        <v/>
      </c>
      <c r="AP174" s="268" t="str">
        <f>IF(SUMIF($F$22:$F$171, $M174, AP$22:AP$171)=0,"",SUMIF($F$22:$F$171, $M174, AP$22:AP$171))</f>
        <v/>
      </c>
      <c r="AQ174" s="268" t="str">
        <f>IF(SUMIF($F$22:$F$171, $M174, AQ$22:AQ$171)=0,"",SUMIF($F$22:$F$171, $M174, AQ$22:AQ$171))</f>
        <v/>
      </c>
      <c r="AR174" s="268" t="str">
        <f>IF(SUMIF($F$22:$F$171, $M174, AR$22:AR$171)=0,"",SUMIF($F$22:$F$171, $M174, AR$22:AR$171))</f>
        <v/>
      </c>
      <c r="AS174" s="268" t="str">
        <f>IF(SUMIF($F$22:$F$171, $M174, AS$22:AS$171)=0,"",SUMIF($F$22:$F$171, $M174, AS$22:AS$171))</f>
        <v/>
      </c>
      <c r="AT174" s="269" t="str">
        <f>IF(SUMIF($F$22:$F$171, $M174, AT$22:AT$171)=0,"",SUMIF($F$22:$F$171, $M174, AT$22:AT$171))</f>
        <v/>
      </c>
      <c r="AU174" s="267" t="str">
        <f>IF(SUMIF($F$22:$F$171, $M174, AU$22:AU$171)=0,"",SUMIF($F$22:$F$171, $M174, AU$22:AU$171))</f>
        <v/>
      </c>
      <c r="AV174" s="268" t="str">
        <f>IF(SUMIF($F$22:$F$171, $M174, AV$22:AV$171)=0,"",SUMIF($F$22:$F$171, $M174, AV$22:AV$171))</f>
        <v/>
      </c>
      <c r="AW174" s="268" t="str">
        <f>IF(SUMIF($F$22:$F$171, $M174, AW$22:AW$171)=0,"",SUMIF($F$22:$F$171, $M174, AW$22:AW$171))</f>
        <v/>
      </c>
      <c r="AX174" s="472" t="str">
        <f>IF(SUMIF($F$22:$F$171, $M174, AX$22:AX$171)=0,"",SUMIF($F$22:$F$171, $M174, AX$22:AX$171))</f>
        <v/>
      </c>
      <c r="AY174" s="473"/>
      <c r="AZ174" s="474" t="str">
        <f t="shared" si="1"/>
        <v/>
      </c>
      <c r="BA174" s="475"/>
      <c r="BB174" s="519"/>
      <c r="BC174" s="520"/>
      <c r="BD174" s="520"/>
      <c r="BE174" s="520"/>
      <c r="BF174" s="521"/>
    </row>
    <row r="175" spans="2:58" ht="20.25" customHeight="1" x14ac:dyDescent="0.45">
      <c r="B175" s="264"/>
      <c r="C175" s="265"/>
      <c r="D175" s="265"/>
      <c r="E175" s="265"/>
      <c r="F175" s="190"/>
      <c r="G175" s="446"/>
      <c r="H175" s="446"/>
      <c r="I175" s="446"/>
      <c r="J175" s="446"/>
      <c r="K175" s="447"/>
      <c r="L175" s="270"/>
      <c r="M175" s="439" t="s">
        <v>61</v>
      </c>
      <c r="N175" s="440"/>
      <c r="O175" s="440"/>
      <c r="P175" s="440"/>
      <c r="Q175" s="440"/>
      <c r="R175" s="441"/>
      <c r="S175" s="267" t="str">
        <f>IF(SUMIF($F$22:$F$171, $M175, S$22:S$171)=0,"",SUMIF($F$22:$F$171, $M175, S$22:S$171))</f>
        <v/>
      </c>
      <c r="T175" s="268" t="str">
        <f>IF(SUMIF($F$22:$F$171, $M175, T$22:T$171)=0,"",SUMIF($F$22:$F$171, $M175, T$22:T$171))</f>
        <v/>
      </c>
      <c r="U175" s="268" t="str">
        <f>IF(SUMIF($F$22:$F$171, $M175, U$22:U$171)=0,"",SUMIF($F$22:$F$171, $M175, U$22:U$171))</f>
        <v/>
      </c>
      <c r="V175" s="268" t="str">
        <f>IF(SUMIF($F$22:$F$171, $M175, V$22:V$171)=0,"",SUMIF($F$22:$F$171, $M175, V$22:V$171))</f>
        <v/>
      </c>
      <c r="W175" s="268" t="str">
        <f>IF(SUMIF($F$22:$F$171, $M175, W$22:W$171)=0,"",SUMIF($F$22:$F$171, $M175, W$22:W$171))</f>
        <v/>
      </c>
      <c r="X175" s="268" t="str">
        <f>IF(SUMIF($F$22:$F$171, $M175, X$22:X$171)=0,"",SUMIF($F$22:$F$171, $M175, X$22:X$171))</f>
        <v/>
      </c>
      <c r="Y175" s="269" t="str">
        <f>IF(SUMIF($F$22:$F$171, $M175, Y$22:Y$171)=0,"",SUMIF($F$22:$F$171, $M175, Y$22:Y$171))</f>
        <v/>
      </c>
      <c r="Z175" s="267" t="str">
        <f>IF(SUMIF($F$22:$F$171, $M175, Z$22:Z$171)=0,"",SUMIF($F$22:$F$171, $M175, Z$22:Z$171))</f>
        <v/>
      </c>
      <c r="AA175" s="268" t="str">
        <f>IF(SUMIF($F$22:$F$171, $M175, AA$22:AA$171)=0,"",SUMIF($F$22:$F$171, $M175, AA$22:AA$171))</f>
        <v/>
      </c>
      <c r="AB175" s="268" t="str">
        <f>IF(SUMIF($F$22:$F$171, $M175, AB$22:AB$171)=0,"",SUMIF($F$22:$F$171, $M175, AB$22:AB$171))</f>
        <v/>
      </c>
      <c r="AC175" s="268" t="str">
        <f>IF(SUMIF($F$22:$F$171, $M175, AC$22:AC$171)=0,"",SUMIF($F$22:$F$171, $M175, AC$22:AC$171))</f>
        <v/>
      </c>
      <c r="AD175" s="268" t="str">
        <f>IF(SUMIF($F$22:$F$171, $M175, AD$22:AD$171)=0,"",SUMIF($F$22:$F$171, $M175, AD$22:AD$171))</f>
        <v/>
      </c>
      <c r="AE175" s="268" t="str">
        <f>IF(SUMIF($F$22:$F$171, $M175, AE$22:AE$171)=0,"",SUMIF($F$22:$F$171, $M175, AE$22:AE$171))</f>
        <v/>
      </c>
      <c r="AF175" s="269" t="str">
        <f>IF(SUMIF($F$22:$F$171, $M175, AF$22:AF$171)=0,"",SUMIF($F$22:$F$171, $M175, AF$22:AF$171))</f>
        <v/>
      </c>
      <c r="AG175" s="267" t="str">
        <f>IF(SUMIF($F$22:$F$171, $M175, AG$22:AG$171)=0,"",SUMIF($F$22:$F$171, $M175, AG$22:AG$171))</f>
        <v/>
      </c>
      <c r="AH175" s="268" t="str">
        <f>IF(SUMIF($F$22:$F$171, $M175, AH$22:AH$171)=0,"",SUMIF($F$22:$F$171, $M175, AH$22:AH$171))</f>
        <v/>
      </c>
      <c r="AI175" s="268" t="str">
        <f>IF(SUMIF($F$22:$F$171, $M175, AI$22:AI$171)=0,"",SUMIF($F$22:$F$171, $M175, AI$22:AI$171))</f>
        <v/>
      </c>
      <c r="AJ175" s="268" t="str">
        <f>IF(SUMIF($F$22:$F$171, $M175, AJ$22:AJ$171)=0,"",SUMIF($F$22:$F$171, $M175, AJ$22:AJ$171))</f>
        <v/>
      </c>
      <c r="AK175" s="268" t="str">
        <f>IF(SUMIF($F$22:$F$171, $M175, AK$22:AK$171)=0,"",SUMIF($F$22:$F$171, $M175, AK$22:AK$171))</f>
        <v/>
      </c>
      <c r="AL175" s="268" t="str">
        <f>IF(SUMIF($F$22:$F$171, $M175, AL$22:AL$171)=0,"",SUMIF($F$22:$F$171, $M175, AL$22:AL$171))</f>
        <v/>
      </c>
      <c r="AM175" s="269" t="str">
        <f>IF(SUMIF($F$22:$F$171, $M175, AM$22:AM$171)=0,"",SUMIF($F$22:$F$171, $M175, AM$22:AM$171))</f>
        <v/>
      </c>
      <c r="AN175" s="267" t="str">
        <f>IF(SUMIF($F$22:$F$171, $M175, AN$22:AN$171)=0,"",SUMIF($F$22:$F$171, $M175, AN$22:AN$171))</f>
        <v/>
      </c>
      <c r="AO175" s="268" t="str">
        <f>IF(SUMIF($F$22:$F$171, $M175, AO$22:AO$171)=0,"",SUMIF($F$22:$F$171, $M175, AO$22:AO$171))</f>
        <v/>
      </c>
      <c r="AP175" s="268" t="str">
        <f>IF(SUMIF($F$22:$F$171, $M175, AP$22:AP$171)=0,"",SUMIF($F$22:$F$171, $M175, AP$22:AP$171))</f>
        <v/>
      </c>
      <c r="AQ175" s="268" t="str">
        <f>IF(SUMIF($F$22:$F$171, $M175, AQ$22:AQ$171)=0,"",SUMIF($F$22:$F$171, $M175, AQ$22:AQ$171))</f>
        <v/>
      </c>
      <c r="AR175" s="268" t="str">
        <f>IF(SUMIF($F$22:$F$171, $M175, AR$22:AR$171)=0,"",SUMIF($F$22:$F$171, $M175, AR$22:AR$171))</f>
        <v/>
      </c>
      <c r="AS175" s="268" t="str">
        <f>IF(SUMIF($F$22:$F$171, $M175, AS$22:AS$171)=0,"",SUMIF($F$22:$F$171, $M175, AS$22:AS$171))</f>
        <v/>
      </c>
      <c r="AT175" s="269" t="str">
        <f>IF(SUMIF($F$22:$F$171, $M175, AT$22:AT$171)=0,"",SUMIF($F$22:$F$171, $M175, AT$22:AT$171))</f>
        <v/>
      </c>
      <c r="AU175" s="267" t="str">
        <f>IF(SUMIF($F$22:$F$171, $M175, AU$22:AU$171)=0,"",SUMIF($F$22:$F$171, $M175, AU$22:AU$171))</f>
        <v/>
      </c>
      <c r="AV175" s="268" t="str">
        <f>IF(SUMIF($F$22:$F$171, $M175, AV$22:AV$171)=0,"",SUMIF($F$22:$F$171, $M175, AV$22:AV$171))</f>
        <v/>
      </c>
      <c r="AW175" s="268" t="str">
        <f>IF(SUMIF($F$22:$F$171, $M175, AW$22:AW$171)=0,"",SUMIF($F$22:$F$171, $M175, AW$22:AW$171))</f>
        <v/>
      </c>
      <c r="AX175" s="472" t="str">
        <f>IF(SUMIF($F$22:$F$171, $M175, AX$22:AX$171)=0,"",SUMIF($F$22:$F$171, $M175, AX$22:AX$171))</f>
        <v/>
      </c>
      <c r="AY175" s="473"/>
      <c r="AZ175" s="474" t="str">
        <f t="shared" si="1"/>
        <v/>
      </c>
      <c r="BA175" s="475"/>
      <c r="BB175" s="519"/>
      <c r="BC175" s="520"/>
      <c r="BD175" s="520"/>
      <c r="BE175" s="520"/>
      <c r="BF175" s="521"/>
    </row>
    <row r="176" spans="2:58" ht="20.25" customHeight="1" x14ac:dyDescent="0.45">
      <c r="B176" s="52"/>
      <c r="C176" s="26"/>
      <c r="D176" s="26"/>
      <c r="E176" s="26"/>
      <c r="F176" s="26"/>
      <c r="G176" s="525" t="s">
        <v>194</v>
      </c>
      <c r="H176" s="525"/>
      <c r="I176" s="525"/>
      <c r="J176" s="525"/>
      <c r="K176" s="525"/>
      <c r="L176" s="525"/>
      <c r="M176" s="525"/>
      <c r="N176" s="525"/>
      <c r="O176" s="525"/>
      <c r="P176" s="525"/>
      <c r="Q176" s="525"/>
      <c r="R176" s="526"/>
      <c r="S176" s="240"/>
      <c r="T176" s="241"/>
      <c r="U176" s="241"/>
      <c r="V176" s="241"/>
      <c r="W176" s="241"/>
      <c r="X176" s="241"/>
      <c r="Y176" s="242"/>
      <c r="Z176" s="240"/>
      <c r="AA176" s="241"/>
      <c r="AB176" s="241"/>
      <c r="AC176" s="241"/>
      <c r="AD176" s="241"/>
      <c r="AE176" s="241"/>
      <c r="AF176" s="242"/>
      <c r="AG176" s="240"/>
      <c r="AH176" s="241"/>
      <c r="AI176" s="241"/>
      <c r="AJ176" s="241"/>
      <c r="AK176" s="241"/>
      <c r="AL176" s="241"/>
      <c r="AM176" s="242"/>
      <c r="AN176" s="240"/>
      <c r="AO176" s="241"/>
      <c r="AP176" s="241"/>
      <c r="AQ176" s="241"/>
      <c r="AR176" s="241"/>
      <c r="AS176" s="241"/>
      <c r="AT176" s="242"/>
      <c r="AU176" s="240"/>
      <c r="AV176" s="241"/>
      <c r="AW176" s="242"/>
      <c r="AX176" s="527"/>
      <c r="AY176" s="528"/>
      <c r="AZ176" s="528"/>
      <c r="BA176" s="529"/>
      <c r="BB176" s="519"/>
      <c r="BC176" s="520"/>
      <c r="BD176" s="520"/>
      <c r="BE176" s="520"/>
      <c r="BF176" s="521"/>
    </row>
    <row r="177" spans="1:73" ht="20.25" customHeight="1" thickBot="1" x14ac:dyDescent="0.5">
      <c r="B177" s="53"/>
      <c r="C177" s="109"/>
      <c r="D177" s="109"/>
      <c r="E177" s="109"/>
      <c r="F177" s="109"/>
      <c r="G177" s="536" t="s">
        <v>195</v>
      </c>
      <c r="H177" s="536"/>
      <c r="I177" s="536"/>
      <c r="J177" s="536"/>
      <c r="K177" s="536"/>
      <c r="L177" s="536"/>
      <c r="M177" s="536"/>
      <c r="N177" s="536"/>
      <c r="O177" s="536"/>
      <c r="P177" s="536"/>
      <c r="Q177" s="536"/>
      <c r="R177" s="537"/>
      <c r="S177" s="240"/>
      <c r="T177" s="241"/>
      <c r="U177" s="241"/>
      <c r="V177" s="241"/>
      <c r="W177" s="241"/>
      <c r="X177" s="241"/>
      <c r="Y177" s="242"/>
      <c r="Z177" s="240"/>
      <c r="AA177" s="241"/>
      <c r="AB177" s="241"/>
      <c r="AC177" s="241"/>
      <c r="AD177" s="241"/>
      <c r="AE177" s="241"/>
      <c r="AF177" s="242"/>
      <c r="AG177" s="240"/>
      <c r="AH177" s="241"/>
      <c r="AI177" s="241"/>
      <c r="AJ177" s="241"/>
      <c r="AK177" s="241"/>
      <c r="AL177" s="241"/>
      <c r="AM177" s="242"/>
      <c r="AN177" s="240"/>
      <c r="AO177" s="241"/>
      <c r="AP177" s="241"/>
      <c r="AQ177" s="241"/>
      <c r="AR177" s="241"/>
      <c r="AS177" s="241"/>
      <c r="AT177" s="242"/>
      <c r="AU177" s="240"/>
      <c r="AV177" s="241"/>
      <c r="AW177" s="242"/>
      <c r="AX177" s="530"/>
      <c r="AY177" s="531"/>
      <c r="AZ177" s="531"/>
      <c r="BA177" s="532"/>
      <c r="BB177" s="519"/>
      <c r="BC177" s="520"/>
      <c r="BD177" s="520"/>
      <c r="BE177" s="520"/>
      <c r="BF177" s="521"/>
    </row>
    <row r="178" spans="1:73" ht="18.75" customHeight="1" x14ac:dyDescent="0.45">
      <c r="B178" s="538" t="s">
        <v>196</v>
      </c>
      <c r="C178" s="539"/>
      <c r="D178" s="539"/>
      <c r="E178" s="539"/>
      <c r="F178" s="539"/>
      <c r="G178" s="539"/>
      <c r="H178" s="539"/>
      <c r="I178" s="539"/>
      <c r="J178" s="539"/>
      <c r="K178" s="540"/>
      <c r="L178" s="544" t="s">
        <v>60</v>
      </c>
      <c r="M178" s="544"/>
      <c r="N178" s="544"/>
      <c r="O178" s="544"/>
      <c r="P178" s="544"/>
      <c r="Q178" s="544"/>
      <c r="R178" s="545"/>
      <c r="S178" s="243" t="str">
        <f>IF($L178="","",IF(COUNTIFS($F$22:$F$60,$L178,S$22:S$60,"&gt;0")=0,"",COUNTIFS($F$22:$F$60,$L178,S$22:S$60,"&gt;0")))</f>
        <v/>
      </c>
      <c r="T178" s="244" t="str">
        <f t="shared" ref="T178:AW182" si="2">IF($L178="","",IF(COUNTIFS($F$22:$F$60,$L178,T$22:T$60,"&gt;0")=0,"",COUNTIFS($F$22:$F$60,$L178,T$22:T$60,"&gt;0")))</f>
        <v/>
      </c>
      <c r="U178" s="244" t="str">
        <f t="shared" si="2"/>
        <v/>
      </c>
      <c r="V178" s="244" t="str">
        <f t="shared" si="2"/>
        <v/>
      </c>
      <c r="W178" s="244" t="str">
        <f t="shared" si="2"/>
        <v/>
      </c>
      <c r="X178" s="244" t="str">
        <f t="shared" si="2"/>
        <v/>
      </c>
      <c r="Y178" s="245" t="str">
        <f t="shared" si="2"/>
        <v/>
      </c>
      <c r="Z178" s="246" t="str">
        <f t="shared" si="2"/>
        <v/>
      </c>
      <c r="AA178" s="244" t="str">
        <f t="shared" si="2"/>
        <v/>
      </c>
      <c r="AB178" s="244" t="str">
        <f t="shared" si="2"/>
        <v/>
      </c>
      <c r="AC178" s="244" t="str">
        <f t="shared" si="2"/>
        <v/>
      </c>
      <c r="AD178" s="244" t="str">
        <f t="shared" si="2"/>
        <v/>
      </c>
      <c r="AE178" s="244" t="str">
        <f t="shared" si="2"/>
        <v/>
      </c>
      <c r="AF178" s="245" t="str">
        <f t="shared" si="2"/>
        <v/>
      </c>
      <c r="AG178" s="244" t="str">
        <f t="shared" si="2"/>
        <v/>
      </c>
      <c r="AH178" s="244" t="str">
        <f t="shared" si="2"/>
        <v/>
      </c>
      <c r="AI178" s="244" t="str">
        <f t="shared" si="2"/>
        <v/>
      </c>
      <c r="AJ178" s="244" t="str">
        <f t="shared" si="2"/>
        <v/>
      </c>
      <c r="AK178" s="244" t="str">
        <f t="shared" si="2"/>
        <v/>
      </c>
      <c r="AL178" s="244" t="str">
        <f t="shared" si="2"/>
        <v/>
      </c>
      <c r="AM178" s="245" t="str">
        <f t="shared" si="2"/>
        <v/>
      </c>
      <c r="AN178" s="244" t="str">
        <f t="shared" si="2"/>
        <v/>
      </c>
      <c r="AO178" s="244" t="str">
        <f t="shared" si="2"/>
        <v/>
      </c>
      <c r="AP178" s="244" t="str">
        <f t="shared" si="2"/>
        <v/>
      </c>
      <c r="AQ178" s="244" t="str">
        <f t="shared" si="2"/>
        <v/>
      </c>
      <c r="AR178" s="244" t="str">
        <f t="shared" si="2"/>
        <v/>
      </c>
      <c r="AS178" s="244" t="str">
        <f t="shared" si="2"/>
        <v/>
      </c>
      <c r="AT178" s="245" t="str">
        <f t="shared" si="2"/>
        <v/>
      </c>
      <c r="AU178" s="244" t="str">
        <f t="shared" si="2"/>
        <v/>
      </c>
      <c r="AV178" s="244" t="str">
        <f t="shared" si="2"/>
        <v/>
      </c>
      <c r="AW178" s="245" t="str">
        <f t="shared" si="2"/>
        <v/>
      </c>
      <c r="AX178" s="530"/>
      <c r="AY178" s="531"/>
      <c r="AZ178" s="531"/>
      <c r="BA178" s="532"/>
      <c r="BB178" s="519"/>
      <c r="BC178" s="520"/>
      <c r="BD178" s="520"/>
      <c r="BE178" s="520"/>
      <c r="BF178" s="521"/>
    </row>
    <row r="179" spans="1:73" ht="18.75" customHeight="1" x14ac:dyDescent="0.45">
      <c r="B179" s="538"/>
      <c r="C179" s="539"/>
      <c r="D179" s="539"/>
      <c r="E179" s="539"/>
      <c r="F179" s="539"/>
      <c r="G179" s="539"/>
      <c r="H179" s="539"/>
      <c r="I179" s="539"/>
      <c r="J179" s="539"/>
      <c r="K179" s="540"/>
      <c r="L179" s="546" t="s">
        <v>5</v>
      </c>
      <c r="M179" s="546"/>
      <c r="N179" s="546"/>
      <c r="O179" s="546"/>
      <c r="P179" s="546"/>
      <c r="Q179" s="546"/>
      <c r="R179" s="547"/>
      <c r="S179" s="237" t="str">
        <f t="shared" ref="S179:AH182" si="3">IF($L179="","",IF(COUNTIFS($F$22:$F$60,$L179,S$22:S$60,"&gt;0")=0,"",COUNTIFS($F$22:$F$60,$L179,S$22:S$60,"&gt;0")))</f>
        <v/>
      </c>
      <c r="T179" s="238" t="str">
        <f>IF($L179="","",IF(COUNTIFS($F$22:$F$60,$L179,T$22:T$60,"&gt;0")=0,"",COUNTIFS($F$22:$F$60,$L179,T$22:T$60,"&gt;0")))</f>
        <v/>
      </c>
      <c r="U179" s="238" t="str">
        <f t="shared" si="3"/>
        <v/>
      </c>
      <c r="V179" s="238" t="str">
        <f t="shared" si="3"/>
        <v/>
      </c>
      <c r="W179" s="238" t="str">
        <f t="shared" si="3"/>
        <v/>
      </c>
      <c r="X179" s="238" t="str">
        <f t="shared" si="3"/>
        <v/>
      </c>
      <c r="Y179" s="239" t="str">
        <f t="shared" si="3"/>
        <v/>
      </c>
      <c r="Z179" s="247" t="str">
        <f t="shared" si="3"/>
        <v/>
      </c>
      <c r="AA179" s="238" t="str">
        <f t="shared" si="3"/>
        <v/>
      </c>
      <c r="AB179" s="238" t="str">
        <f t="shared" si="3"/>
        <v/>
      </c>
      <c r="AC179" s="238" t="str">
        <f t="shared" si="3"/>
        <v/>
      </c>
      <c r="AD179" s="238" t="str">
        <f t="shared" si="3"/>
        <v/>
      </c>
      <c r="AE179" s="238" t="str">
        <f t="shared" si="3"/>
        <v/>
      </c>
      <c r="AF179" s="239" t="str">
        <f t="shared" si="3"/>
        <v/>
      </c>
      <c r="AG179" s="238" t="str">
        <f t="shared" si="3"/>
        <v/>
      </c>
      <c r="AH179" s="238" t="str">
        <f t="shared" si="3"/>
        <v/>
      </c>
      <c r="AI179" s="238" t="str">
        <f t="shared" si="2"/>
        <v/>
      </c>
      <c r="AJ179" s="238" t="str">
        <f t="shared" si="2"/>
        <v/>
      </c>
      <c r="AK179" s="238" t="str">
        <f t="shared" si="2"/>
        <v/>
      </c>
      <c r="AL179" s="238" t="str">
        <f t="shared" si="2"/>
        <v/>
      </c>
      <c r="AM179" s="239" t="str">
        <f t="shared" si="2"/>
        <v/>
      </c>
      <c r="AN179" s="238" t="str">
        <f t="shared" si="2"/>
        <v/>
      </c>
      <c r="AO179" s="238" t="str">
        <f t="shared" si="2"/>
        <v/>
      </c>
      <c r="AP179" s="238" t="str">
        <f t="shared" si="2"/>
        <v/>
      </c>
      <c r="AQ179" s="238" t="str">
        <f t="shared" si="2"/>
        <v/>
      </c>
      <c r="AR179" s="238" t="str">
        <f t="shared" si="2"/>
        <v/>
      </c>
      <c r="AS179" s="238" t="str">
        <f t="shared" si="2"/>
        <v/>
      </c>
      <c r="AT179" s="239" t="str">
        <f t="shared" si="2"/>
        <v/>
      </c>
      <c r="AU179" s="238" t="str">
        <f t="shared" si="2"/>
        <v/>
      </c>
      <c r="AV179" s="238" t="str">
        <f t="shared" si="2"/>
        <v/>
      </c>
      <c r="AW179" s="239" t="str">
        <f t="shared" si="2"/>
        <v/>
      </c>
      <c r="AX179" s="530"/>
      <c r="AY179" s="531"/>
      <c r="AZ179" s="531"/>
      <c r="BA179" s="532"/>
      <c r="BB179" s="519"/>
      <c r="BC179" s="520"/>
      <c r="BD179" s="520"/>
      <c r="BE179" s="520"/>
      <c r="BF179" s="521"/>
    </row>
    <row r="180" spans="1:73" ht="18.75" customHeight="1" x14ac:dyDescent="0.45">
      <c r="B180" s="538"/>
      <c r="C180" s="539"/>
      <c r="D180" s="539"/>
      <c r="E180" s="539"/>
      <c r="F180" s="539"/>
      <c r="G180" s="539"/>
      <c r="H180" s="539"/>
      <c r="I180" s="539"/>
      <c r="J180" s="539"/>
      <c r="K180" s="540"/>
      <c r="L180" s="546" t="s">
        <v>61</v>
      </c>
      <c r="M180" s="546"/>
      <c r="N180" s="546"/>
      <c r="O180" s="546"/>
      <c r="P180" s="546"/>
      <c r="Q180" s="546"/>
      <c r="R180" s="547"/>
      <c r="S180" s="237" t="str">
        <f t="shared" si="3"/>
        <v/>
      </c>
      <c r="T180" s="238" t="str">
        <f t="shared" si="2"/>
        <v/>
      </c>
      <c r="U180" s="238" t="str">
        <f t="shared" si="2"/>
        <v/>
      </c>
      <c r="V180" s="238" t="str">
        <f t="shared" si="2"/>
        <v/>
      </c>
      <c r="W180" s="238" t="str">
        <f t="shared" si="2"/>
        <v/>
      </c>
      <c r="X180" s="238" t="str">
        <f>IF($L180="","",IF(COUNTIFS($F$22:$F$60,$L180,X$22:X$60,"&gt;0")=0,"",COUNTIFS($F$22:$F$60,$L180,X$22:X$60,"&gt;0")))</f>
        <v/>
      </c>
      <c r="Y180" s="239" t="str">
        <f t="shared" si="2"/>
        <v/>
      </c>
      <c r="Z180" s="247" t="str">
        <f t="shared" si="2"/>
        <v/>
      </c>
      <c r="AA180" s="238" t="str">
        <f t="shared" si="2"/>
        <v/>
      </c>
      <c r="AB180" s="238" t="str">
        <f t="shared" si="2"/>
        <v/>
      </c>
      <c r="AC180" s="238" t="str">
        <f t="shared" si="2"/>
        <v/>
      </c>
      <c r="AD180" s="238" t="str">
        <f t="shared" si="2"/>
        <v/>
      </c>
      <c r="AE180" s="238" t="str">
        <f t="shared" si="2"/>
        <v/>
      </c>
      <c r="AF180" s="239" t="str">
        <f t="shared" si="2"/>
        <v/>
      </c>
      <c r="AG180" s="238" t="str">
        <f t="shared" si="2"/>
        <v/>
      </c>
      <c r="AH180" s="238" t="str">
        <f t="shared" si="2"/>
        <v/>
      </c>
      <c r="AI180" s="238" t="str">
        <f t="shared" si="2"/>
        <v/>
      </c>
      <c r="AJ180" s="238" t="str">
        <f t="shared" si="2"/>
        <v/>
      </c>
      <c r="AK180" s="238" t="str">
        <f t="shared" si="2"/>
        <v/>
      </c>
      <c r="AL180" s="238" t="str">
        <f t="shared" si="2"/>
        <v/>
      </c>
      <c r="AM180" s="239" t="str">
        <f t="shared" si="2"/>
        <v/>
      </c>
      <c r="AN180" s="238" t="str">
        <f t="shared" si="2"/>
        <v/>
      </c>
      <c r="AO180" s="238" t="str">
        <f t="shared" si="2"/>
        <v/>
      </c>
      <c r="AP180" s="238" t="str">
        <f t="shared" si="2"/>
        <v/>
      </c>
      <c r="AQ180" s="238" t="str">
        <f t="shared" si="2"/>
        <v/>
      </c>
      <c r="AR180" s="238" t="str">
        <f t="shared" si="2"/>
        <v/>
      </c>
      <c r="AS180" s="238" t="str">
        <f t="shared" si="2"/>
        <v/>
      </c>
      <c r="AT180" s="239" t="str">
        <f t="shared" si="2"/>
        <v/>
      </c>
      <c r="AU180" s="238" t="str">
        <f t="shared" si="2"/>
        <v/>
      </c>
      <c r="AV180" s="238" t="str">
        <f t="shared" si="2"/>
        <v/>
      </c>
      <c r="AW180" s="239" t="str">
        <f t="shared" si="2"/>
        <v/>
      </c>
      <c r="AX180" s="530"/>
      <c r="AY180" s="531"/>
      <c r="AZ180" s="531"/>
      <c r="BA180" s="532"/>
      <c r="BB180" s="519"/>
      <c r="BC180" s="520"/>
      <c r="BD180" s="520"/>
      <c r="BE180" s="520"/>
      <c r="BF180" s="521"/>
    </row>
    <row r="181" spans="1:73" ht="18.75" customHeight="1" x14ac:dyDescent="0.45">
      <c r="B181" s="538"/>
      <c r="C181" s="539"/>
      <c r="D181" s="539"/>
      <c r="E181" s="539"/>
      <c r="F181" s="539"/>
      <c r="G181" s="539"/>
      <c r="H181" s="539"/>
      <c r="I181" s="539"/>
      <c r="J181" s="539"/>
      <c r="K181" s="540"/>
      <c r="L181" s="546" t="s">
        <v>62</v>
      </c>
      <c r="M181" s="546"/>
      <c r="N181" s="546"/>
      <c r="O181" s="546"/>
      <c r="P181" s="546"/>
      <c r="Q181" s="546"/>
      <c r="R181" s="547"/>
      <c r="S181" s="237" t="str">
        <f t="shared" si="3"/>
        <v/>
      </c>
      <c r="T181" s="238" t="str">
        <f t="shared" si="2"/>
        <v/>
      </c>
      <c r="U181" s="238" t="str">
        <f t="shared" si="2"/>
        <v/>
      </c>
      <c r="V181" s="238" t="str">
        <f t="shared" si="2"/>
        <v/>
      </c>
      <c r="W181" s="238" t="str">
        <f t="shared" si="2"/>
        <v/>
      </c>
      <c r="X181" s="238" t="str">
        <f t="shared" si="2"/>
        <v/>
      </c>
      <c r="Y181" s="239" t="str">
        <f t="shared" si="2"/>
        <v/>
      </c>
      <c r="Z181" s="247" t="str">
        <f t="shared" si="2"/>
        <v/>
      </c>
      <c r="AA181" s="238" t="str">
        <f t="shared" si="2"/>
        <v/>
      </c>
      <c r="AB181" s="238" t="str">
        <f t="shared" si="2"/>
        <v/>
      </c>
      <c r="AC181" s="238" t="str">
        <f t="shared" si="2"/>
        <v/>
      </c>
      <c r="AD181" s="238" t="str">
        <f t="shared" si="2"/>
        <v/>
      </c>
      <c r="AE181" s="238" t="str">
        <f t="shared" si="2"/>
        <v/>
      </c>
      <c r="AF181" s="239" t="str">
        <f t="shared" si="2"/>
        <v/>
      </c>
      <c r="AG181" s="238" t="str">
        <f t="shared" si="2"/>
        <v/>
      </c>
      <c r="AH181" s="238" t="str">
        <f t="shared" si="2"/>
        <v/>
      </c>
      <c r="AI181" s="238" t="str">
        <f t="shared" si="2"/>
        <v/>
      </c>
      <c r="AJ181" s="238" t="str">
        <f t="shared" si="2"/>
        <v/>
      </c>
      <c r="AK181" s="238" t="str">
        <f t="shared" si="2"/>
        <v/>
      </c>
      <c r="AL181" s="238" t="str">
        <f t="shared" si="2"/>
        <v/>
      </c>
      <c r="AM181" s="239" t="str">
        <f t="shared" si="2"/>
        <v/>
      </c>
      <c r="AN181" s="238" t="str">
        <f t="shared" si="2"/>
        <v/>
      </c>
      <c r="AO181" s="238" t="str">
        <f t="shared" si="2"/>
        <v/>
      </c>
      <c r="AP181" s="238" t="str">
        <f t="shared" si="2"/>
        <v/>
      </c>
      <c r="AQ181" s="238" t="str">
        <f t="shared" si="2"/>
        <v/>
      </c>
      <c r="AR181" s="238" t="str">
        <f t="shared" si="2"/>
        <v/>
      </c>
      <c r="AS181" s="238" t="str">
        <f t="shared" si="2"/>
        <v/>
      </c>
      <c r="AT181" s="239" t="str">
        <f t="shared" si="2"/>
        <v/>
      </c>
      <c r="AU181" s="238" t="str">
        <f t="shared" si="2"/>
        <v/>
      </c>
      <c r="AV181" s="238" t="str">
        <f t="shared" si="2"/>
        <v/>
      </c>
      <c r="AW181" s="239" t="str">
        <f t="shared" si="2"/>
        <v/>
      </c>
      <c r="AX181" s="530"/>
      <c r="AY181" s="531"/>
      <c r="AZ181" s="531"/>
      <c r="BA181" s="532"/>
      <c r="BB181" s="519"/>
      <c r="BC181" s="520"/>
      <c r="BD181" s="520"/>
      <c r="BE181" s="520"/>
      <c r="BF181" s="521"/>
    </row>
    <row r="182" spans="1:73" ht="18.75" customHeight="1" thickBot="1" x14ac:dyDescent="0.5">
      <c r="B182" s="541"/>
      <c r="C182" s="542"/>
      <c r="D182" s="542"/>
      <c r="E182" s="542"/>
      <c r="F182" s="542"/>
      <c r="G182" s="542"/>
      <c r="H182" s="542"/>
      <c r="I182" s="542"/>
      <c r="J182" s="542"/>
      <c r="K182" s="543"/>
      <c r="L182" s="470"/>
      <c r="M182" s="470"/>
      <c r="N182" s="470"/>
      <c r="O182" s="470"/>
      <c r="P182" s="470"/>
      <c r="Q182" s="470"/>
      <c r="R182" s="471"/>
      <c r="S182" s="248" t="str">
        <f t="shared" si="3"/>
        <v/>
      </c>
      <c r="T182" s="249" t="str">
        <f t="shared" si="2"/>
        <v/>
      </c>
      <c r="U182" s="249" t="str">
        <f t="shared" si="2"/>
        <v/>
      </c>
      <c r="V182" s="249" t="str">
        <f t="shared" si="2"/>
        <v/>
      </c>
      <c r="W182" s="249" t="str">
        <f t="shared" si="2"/>
        <v/>
      </c>
      <c r="X182" s="249" t="str">
        <f t="shared" si="2"/>
        <v/>
      </c>
      <c r="Y182" s="250" t="str">
        <f t="shared" si="2"/>
        <v/>
      </c>
      <c r="Z182" s="251" t="str">
        <f t="shared" si="2"/>
        <v/>
      </c>
      <c r="AA182" s="249" t="str">
        <f t="shared" si="2"/>
        <v/>
      </c>
      <c r="AB182" s="249" t="str">
        <f t="shared" si="2"/>
        <v/>
      </c>
      <c r="AC182" s="249" t="str">
        <f t="shared" si="2"/>
        <v/>
      </c>
      <c r="AD182" s="249" t="str">
        <f t="shared" si="2"/>
        <v/>
      </c>
      <c r="AE182" s="249" t="str">
        <f t="shared" si="2"/>
        <v/>
      </c>
      <c r="AF182" s="250" t="str">
        <f t="shared" si="2"/>
        <v/>
      </c>
      <c r="AG182" s="249" t="str">
        <f t="shared" si="2"/>
        <v/>
      </c>
      <c r="AH182" s="249" t="str">
        <f t="shared" si="2"/>
        <v/>
      </c>
      <c r="AI182" s="249" t="str">
        <f t="shared" si="2"/>
        <v/>
      </c>
      <c r="AJ182" s="249" t="str">
        <f t="shared" si="2"/>
        <v/>
      </c>
      <c r="AK182" s="249" t="str">
        <f t="shared" si="2"/>
        <v/>
      </c>
      <c r="AL182" s="249" t="str">
        <f t="shared" si="2"/>
        <v/>
      </c>
      <c r="AM182" s="250" t="str">
        <f t="shared" si="2"/>
        <v/>
      </c>
      <c r="AN182" s="249" t="str">
        <f t="shared" si="2"/>
        <v/>
      </c>
      <c r="AO182" s="249" t="str">
        <f t="shared" si="2"/>
        <v/>
      </c>
      <c r="AP182" s="249" t="str">
        <f t="shared" si="2"/>
        <v/>
      </c>
      <c r="AQ182" s="249" t="str">
        <f t="shared" si="2"/>
        <v/>
      </c>
      <c r="AR182" s="249" t="str">
        <f t="shared" si="2"/>
        <v/>
      </c>
      <c r="AS182" s="249" t="str">
        <f t="shared" si="2"/>
        <v/>
      </c>
      <c r="AT182" s="250" t="str">
        <f t="shared" si="2"/>
        <v/>
      </c>
      <c r="AU182" s="249" t="str">
        <f t="shared" si="2"/>
        <v/>
      </c>
      <c r="AV182" s="249" t="str">
        <f t="shared" si="2"/>
        <v/>
      </c>
      <c r="AW182" s="250" t="str">
        <f t="shared" si="2"/>
        <v/>
      </c>
      <c r="AX182" s="533"/>
      <c r="AY182" s="534"/>
      <c r="AZ182" s="534"/>
      <c r="BA182" s="535"/>
      <c r="BB182" s="522"/>
      <c r="BC182" s="523"/>
      <c r="BD182" s="523"/>
      <c r="BE182" s="523"/>
      <c r="BF182" s="524"/>
    </row>
    <row r="183" spans="1:73" ht="13.5" customHeight="1" x14ac:dyDescent="0.45">
      <c r="C183" s="24"/>
      <c r="D183" s="24"/>
      <c r="E183" s="24"/>
      <c r="F183" s="24"/>
      <c r="G183" s="33"/>
      <c r="H183" s="34"/>
      <c r="AF183" s="9"/>
    </row>
    <row r="184" spans="1:73" ht="11.4" customHeight="1" x14ac:dyDescent="0.45">
      <c r="A184" s="16"/>
      <c r="B184" s="16"/>
      <c r="C184" s="16"/>
      <c r="D184" s="16"/>
      <c r="E184" s="16"/>
      <c r="F184" s="16"/>
      <c r="G184" s="16"/>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14"/>
      <c r="AS184" s="14"/>
      <c r="AT184" s="14"/>
      <c r="AU184" s="14"/>
      <c r="AV184" s="14"/>
      <c r="AW184" s="14"/>
      <c r="AX184" s="14"/>
      <c r="AY184" s="14"/>
      <c r="AZ184" s="14"/>
      <c r="BA184" s="14"/>
    </row>
    <row r="185" spans="1:73" ht="20.25" customHeight="1" x14ac:dyDescent="0.2">
      <c r="A185" s="17"/>
      <c r="B185" s="17"/>
      <c r="C185" s="16"/>
      <c r="D185" s="16"/>
      <c r="E185" s="16"/>
      <c r="F185" s="16"/>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5"/>
      <c r="AS185" s="15"/>
      <c r="AT185" s="15"/>
      <c r="AU185" s="15"/>
      <c r="AV185" s="15"/>
      <c r="BN185" s="2"/>
      <c r="BO185" s="1"/>
      <c r="BP185" s="2"/>
      <c r="BQ185" s="2"/>
      <c r="BR185" s="2"/>
      <c r="BS185" s="3"/>
      <c r="BT185" s="4"/>
      <c r="BU185" s="4"/>
    </row>
    <row r="186" spans="1:73" ht="20.25" customHeight="1" x14ac:dyDescent="0.45">
      <c r="A186" s="16"/>
      <c r="B186" s="16"/>
      <c r="C186" s="21"/>
      <c r="D186" s="21"/>
      <c r="E186" s="21"/>
      <c r="F186" s="21"/>
      <c r="G186" s="21"/>
      <c r="H186" s="19"/>
      <c r="I186" s="19"/>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row>
    <row r="187" spans="1:73" ht="20.25" customHeight="1" x14ac:dyDescent="0.45">
      <c r="A187" s="16"/>
      <c r="B187" s="16"/>
      <c r="C187" s="21"/>
      <c r="D187" s="21"/>
      <c r="E187" s="21"/>
      <c r="F187" s="21"/>
      <c r="G187" s="21"/>
      <c r="H187" s="19"/>
      <c r="I187" s="19"/>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row>
    <row r="188" spans="1:73" ht="20.25" customHeight="1" x14ac:dyDescent="0.45">
      <c r="A188" s="16"/>
      <c r="B188" s="16"/>
      <c r="C188" s="19"/>
      <c r="D188" s="19"/>
      <c r="E188" s="19"/>
      <c r="F188" s="19"/>
      <c r="G188" s="19"/>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row>
    <row r="189" spans="1:73" ht="20.25" customHeight="1" x14ac:dyDescent="0.45">
      <c r="A189" s="16"/>
      <c r="B189" s="16"/>
      <c r="C189" s="19"/>
      <c r="D189" s="19"/>
      <c r="E189" s="19"/>
      <c r="F189" s="19"/>
      <c r="G189" s="19"/>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row>
    <row r="190" spans="1:73" ht="20.25" customHeight="1" x14ac:dyDescent="0.45">
      <c r="A190" s="16"/>
      <c r="B190" s="16"/>
      <c r="C190" s="19"/>
      <c r="D190" s="19"/>
      <c r="E190" s="19"/>
      <c r="F190" s="19"/>
      <c r="G190" s="19"/>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row>
    <row r="191" spans="1:73" ht="20.25" customHeight="1" x14ac:dyDescent="0.45">
      <c r="C191" s="9"/>
      <c r="D191" s="9"/>
      <c r="E191" s="9"/>
      <c r="F191" s="9"/>
      <c r="G191" s="9"/>
    </row>
  </sheetData>
  <sheetProtection insertColumns="0" deleteRows="0"/>
  <mergeCells count="801">
    <mergeCell ref="AX6:AY6"/>
    <mergeCell ref="BB6:BC6"/>
    <mergeCell ref="M173:R173"/>
    <mergeCell ref="M174:R174"/>
    <mergeCell ref="M175:R175"/>
    <mergeCell ref="AX175:AY175"/>
    <mergeCell ref="AZ175:BA17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178:K182"/>
    <mergeCell ref="L178:R178"/>
    <mergeCell ref="L179:R179"/>
    <mergeCell ref="L180:R180"/>
    <mergeCell ref="L181:R181"/>
    <mergeCell ref="L182:R182"/>
    <mergeCell ref="AX173:AY173"/>
    <mergeCell ref="AZ173:BA173"/>
    <mergeCell ref="BB173:BF182"/>
    <mergeCell ref="AX174:AY174"/>
    <mergeCell ref="AZ174:BA174"/>
    <mergeCell ref="G176:R176"/>
    <mergeCell ref="AX176:BA182"/>
    <mergeCell ref="G177:R177"/>
    <mergeCell ref="AX67:AY67"/>
    <mergeCell ref="AZ67:BA67"/>
    <mergeCell ref="G173:K175"/>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s>
  <phoneticPr fontId="2"/>
  <conditionalFormatting sqref="S24 S176:BA18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S173:BA17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allowBlank="1" showInputMessage="1" showErrorMessage="1" sqref="BB4:BE4" xr:uid="{00000000-0002-0000-0300-000003000000}">
      <formula1>"予定,実績,予定・実績"</formula1>
    </dataValidation>
    <dataValidation type="list" allowBlank="1" showInputMessage="1" sqref="C22:E17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xr:uid="{00000000-0002-0000-0300-000005000000}">
      <formula1>シフト記号表</formula1>
    </dataValidation>
    <dataValidation type="list" allowBlank="1" showInputMessage="1" sqref="G22:G17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 type="list" errorStyle="warning" allowBlank="1" showInputMessage="1" error="リストにない場合のみ、入力してください。" sqref="H22:K171" xr:uid="{00000000-0002-0000-0300-000002000000}">
      <formula1>INDIRECT(C22)</formula1>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rowBreaks count="3" manualBreakCount="3">
    <brk id="66" max="57" man="1"/>
    <brk id="111" max="57" man="1"/>
    <brk id="156" max="57"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W42"/>
  <sheetViews>
    <sheetView zoomScale="50" zoomScaleNormal="50" workbookViewId="0"/>
  </sheetViews>
  <sheetFormatPr defaultColWidth="9" defaultRowHeight="26.4" x14ac:dyDescent="0.45"/>
  <cols>
    <col min="1" max="1" width="1.59765625" style="79" customWidth="1"/>
    <col min="2" max="2" width="5.59765625" style="78" customWidth="1"/>
    <col min="3" max="3" width="10.59765625" style="78" customWidth="1"/>
    <col min="4" max="4" width="3.3984375" style="78" bestFit="1" customWidth="1"/>
    <col min="5" max="5" width="15.59765625" style="79" customWidth="1"/>
    <col min="6" max="6" width="3.3984375" style="79" bestFit="1" customWidth="1"/>
    <col min="7" max="7" width="15.59765625" style="79" customWidth="1"/>
    <col min="8" max="8" width="3.3984375" style="79" bestFit="1" customWidth="1"/>
    <col min="9" max="9" width="15.59765625" style="78" customWidth="1"/>
    <col min="10" max="10" width="3.3984375" style="79" bestFit="1" customWidth="1"/>
    <col min="11" max="11" width="15.59765625" style="79" customWidth="1"/>
    <col min="12" max="12" width="3.3984375" style="79" customWidth="1"/>
    <col min="13" max="13" width="15.59765625" style="79" customWidth="1"/>
    <col min="14" max="14" width="3.3984375" style="79" customWidth="1"/>
    <col min="15" max="15" width="15.59765625" style="79" customWidth="1"/>
    <col min="16" max="16" width="3.3984375" style="79" customWidth="1"/>
    <col min="17" max="17" width="15.59765625" style="79" customWidth="1"/>
    <col min="18" max="18" width="3.3984375" style="79" customWidth="1"/>
    <col min="19" max="19" width="15.59765625" style="79" customWidth="1"/>
    <col min="20" max="20" width="3.3984375" style="79" customWidth="1"/>
    <col min="21" max="21" width="15.59765625" style="79" customWidth="1"/>
    <col min="22" max="22" width="3.3984375" style="79" customWidth="1"/>
    <col min="23" max="23" width="50.59765625" style="79" customWidth="1"/>
    <col min="24" max="16384" width="9" style="79"/>
  </cols>
  <sheetData>
    <row r="1" spans="2:23" x14ac:dyDescent="0.45">
      <c r="B1" s="77" t="s">
        <v>69</v>
      </c>
    </row>
    <row r="2" spans="2:23" x14ac:dyDescent="0.45">
      <c r="B2" s="80" t="s">
        <v>70</v>
      </c>
      <c r="E2" s="81"/>
      <c r="I2" s="82"/>
    </row>
    <row r="3" spans="2:23" x14ac:dyDescent="0.45">
      <c r="B3" s="82" t="s">
        <v>153</v>
      </c>
      <c r="E3" s="81" t="s">
        <v>157</v>
      </c>
      <c r="I3" s="82"/>
    </row>
    <row r="4" spans="2:23" x14ac:dyDescent="0.45">
      <c r="B4" s="80"/>
      <c r="E4" s="498" t="s">
        <v>52</v>
      </c>
      <c r="F4" s="498"/>
      <c r="G4" s="498"/>
      <c r="H4" s="498"/>
      <c r="I4" s="498"/>
      <c r="J4" s="498"/>
      <c r="K4" s="498"/>
      <c r="M4" s="498" t="s">
        <v>51</v>
      </c>
      <c r="N4" s="498"/>
      <c r="O4" s="498"/>
      <c r="Q4" s="498" t="s">
        <v>82</v>
      </c>
      <c r="R4" s="498"/>
      <c r="S4" s="498"/>
      <c r="T4" s="498"/>
      <c r="U4" s="498"/>
      <c r="W4" s="498" t="s">
        <v>156</v>
      </c>
    </row>
    <row r="5" spans="2:23" x14ac:dyDescent="0.45">
      <c r="B5" s="78" t="s">
        <v>98</v>
      </c>
      <c r="C5" s="78" t="s">
        <v>7</v>
      </c>
      <c r="E5" s="78" t="s">
        <v>152</v>
      </c>
      <c r="F5" s="78"/>
      <c r="G5" s="78" t="s">
        <v>151</v>
      </c>
      <c r="I5" s="78" t="s">
        <v>71</v>
      </c>
      <c r="K5" s="78" t="s">
        <v>52</v>
      </c>
      <c r="M5" s="78" t="s">
        <v>154</v>
      </c>
      <c r="O5" s="78" t="s">
        <v>155</v>
      </c>
      <c r="Q5" s="78" t="s">
        <v>154</v>
      </c>
      <c r="S5" s="78" t="s">
        <v>155</v>
      </c>
      <c r="U5" s="78" t="s">
        <v>52</v>
      </c>
      <c r="W5" s="498"/>
    </row>
    <row r="6" spans="2:23" x14ac:dyDescent="0.45">
      <c r="B6" s="78">
        <v>1</v>
      </c>
      <c r="C6" s="75" t="s">
        <v>33</v>
      </c>
      <c r="D6" s="78" t="s">
        <v>73</v>
      </c>
      <c r="E6" s="74">
        <v>0.375</v>
      </c>
      <c r="F6" s="78" t="s">
        <v>2</v>
      </c>
      <c r="G6" s="74">
        <v>0.75</v>
      </c>
      <c r="H6" s="79" t="s">
        <v>75</v>
      </c>
      <c r="I6" s="74">
        <v>4.1666666666666664E-2</v>
      </c>
      <c r="J6" s="79" t="s">
        <v>66</v>
      </c>
      <c r="K6" s="83">
        <f t="shared" ref="K6:K8" si="0">(G6-E6-I6)*24</f>
        <v>8</v>
      </c>
      <c r="M6" s="74">
        <v>0.39583333333333331</v>
      </c>
      <c r="N6" s="78" t="s">
        <v>2</v>
      </c>
      <c r="O6" s="74">
        <v>0.6875</v>
      </c>
      <c r="Q6" s="73">
        <f>IF(E6&lt;M6,M6,E6)</f>
        <v>0.39583333333333331</v>
      </c>
      <c r="R6" s="78" t="s">
        <v>2</v>
      </c>
      <c r="S6" s="73">
        <f t="shared" ref="S6:S8" si="1">IF(G6&gt;O6,O6,G6)</f>
        <v>0.6875</v>
      </c>
      <c r="U6" s="84">
        <f t="shared" ref="U6:U8" si="2">(S6-Q6)*24</f>
        <v>7</v>
      </c>
      <c r="W6" s="89"/>
    </row>
    <row r="7" spans="2:23" x14ac:dyDescent="0.45">
      <c r="B7" s="78">
        <v>2</v>
      </c>
      <c r="C7" s="75" t="s">
        <v>36</v>
      </c>
      <c r="D7" s="78" t="s">
        <v>73</v>
      </c>
      <c r="E7" s="74"/>
      <c r="F7" s="78" t="s">
        <v>2</v>
      </c>
      <c r="G7" s="74"/>
      <c r="H7" s="79" t="s">
        <v>75</v>
      </c>
      <c r="I7" s="74">
        <v>0</v>
      </c>
      <c r="J7" s="79" t="s">
        <v>66</v>
      </c>
      <c r="K7" s="83">
        <f t="shared" si="0"/>
        <v>0</v>
      </c>
      <c r="M7" s="74"/>
      <c r="N7" s="78" t="s">
        <v>2</v>
      </c>
      <c r="O7" s="74"/>
      <c r="Q7" s="73">
        <f t="shared" ref="Q7:Q8" si="3">IF(E7&lt;M7,M7,E7)</f>
        <v>0</v>
      </c>
      <c r="R7" s="78" t="s">
        <v>2</v>
      </c>
      <c r="S7" s="73">
        <f t="shared" si="1"/>
        <v>0</v>
      </c>
      <c r="U7" s="84">
        <f t="shared" si="2"/>
        <v>0</v>
      </c>
      <c r="W7" s="89"/>
    </row>
    <row r="8" spans="2:23" x14ac:dyDescent="0.45">
      <c r="B8" s="78">
        <v>3</v>
      </c>
      <c r="C8" s="75" t="s">
        <v>34</v>
      </c>
      <c r="D8" s="78" t="s">
        <v>73</v>
      </c>
      <c r="E8" s="74"/>
      <c r="F8" s="78" t="s">
        <v>2</v>
      </c>
      <c r="G8" s="74"/>
      <c r="H8" s="79" t="s">
        <v>75</v>
      </c>
      <c r="I8" s="74">
        <v>0</v>
      </c>
      <c r="J8" s="79" t="s">
        <v>66</v>
      </c>
      <c r="K8" s="83">
        <f t="shared" si="0"/>
        <v>0</v>
      </c>
      <c r="M8" s="74"/>
      <c r="N8" s="78" t="s">
        <v>2</v>
      </c>
      <c r="O8" s="74"/>
      <c r="Q8" s="73">
        <f t="shared" si="3"/>
        <v>0</v>
      </c>
      <c r="R8" s="78" t="s">
        <v>2</v>
      </c>
      <c r="S8" s="73">
        <f t="shared" si="1"/>
        <v>0</v>
      </c>
      <c r="U8" s="84">
        <f t="shared" si="2"/>
        <v>0</v>
      </c>
      <c r="W8" s="89"/>
    </row>
    <row r="9" spans="2:23" x14ac:dyDescent="0.45">
      <c r="B9" s="78">
        <v>4</v>
      </c>
      <c r="C9" s="75" t="s">
        <v>41</v>
      </c>
      <c r="D9" s="78" t="s">
        <v>73</v>
      </c>
      <c r="E9" s="74"/>
      <c r="F9" s="78" t="s">
        <v>2</v>
      </c>
      <c r="G9" s="74"/>
      <c r="H9" s="79" t="s">
        <v>75</v>
      </c>
      <c r="I9" s="74">
        <v>0</v>
      </c>
      <c r="J9" s="79" t="s">
        <v>66</v>
      </c>
      <c r="K9" s="83">
        <f>(G9-E9-I9)*24</f>
        <v>0</v>
      </c>
      <c r="M9" s="74"/>
      <c r="N9" s="78" t="s">
        <v>2</v>
      </c>
      <c r="O9" s="74"/>
      <c r="Q9" s="73">
        <f>IF(E9&lt;M9,M9,E9)</f>
        <v>0</v>
      </c>
      <c r="R9" s="78" t="s">
        <v>2</v>
      </c>
      <c r="S9" s="73">
        <f>IF(G9&gt;O9,O9,G9)</f>
        <v>0</v>
      </c>
      <c r="U9" s="84">
        <f>(S9-Q9)*24</f>
        <v>0</v>
      </c>
      <c r="W9" s="89"/>
    </row>
    <row r="10" spans="2:23" x14ac:dyDescent="0.45">
      <c r="B10" s="78">
        <v>5</v>
      </c>
      <c r="C10" s="75" t="s">
        <v>37</v>
      </c>
      <c r="D10" s="78" t="s">
        <v>73</v>
      </c>
      <c r="E10" s="74"/>
      <c r="F10" s="78" t="s">
        <v>2</v>
      </c>
      <c r="G10" s="74"/>
      <c r="H10" s="79" t="s">
        <v>75</v>
      </c>
      <c r="I10" s="74">
        <v>0</v>
      </c>
      <c r="J10" s="79" t="s">
        <v>66</v>
      </c>
      <c r="K10" s="83">
        <f>(G10-E10-I10)*24</f>
        <v>0</v>
      </c>
      <c r="M10" s="74"/>
      <c r="N10" s="78" t="s">
        <v>2</v>
      </c>
      <c r="O10" s="74"/>
      <c r="Q10" s="73">
        <f t="shared" ref="Q10:Q25" si="4">IF(E10&lt;M10,M10,E10)</f>
        <v>0</v>
      </c>
      <c r="R10" s="78" t="s">
        <v>2</v>
      </c>
      <c r="S10" s="73">
        <f t="shared" ref="S10:S25" si="5">IF(G10&gt;O10,O10,G10)</f>
        <v>0</v>
      </c>
      <c r="U10" s="84">
        <f t="shared" ref="U10:U25" si="6">(S10-Q10)*24</f>
        <v>0</v>
      </c>
      <c r="W10" s="89"/>
    </row>
    <row r="11" spans="2:23" x14ac:dyDescent="0.45">
      <c r="B11" s="78">
        <v>6</v>
      </c>
      <c r="C11" s="75" t="s">
        <v>38</v>
      </c>
      <c r="D11" s="78" t="s">
        <v>73</v>
      </c>
      <c r="E11" s="74"/>
      <c r="F11" s="78" t="s">
        <v>2</v>
      </c>
      <c r="G11" s="74"/>
      <c r="H11" s="79" t="s">
        <v>75</v>
      </c>
      <c r="I11" s="74">
        <v>0</v>
      </c>
      <c r="J11" s="79" t="s">
        <v>66</v>
      </c>
      <c r="K11" s="83">
        <f t="shared" ref="K11:K25" si="7">(G11-E11-I11)*24</f>
        <v>0</v>
      </c>
      <c r="M11" s="74"/>
      <c r="N11" s="78" t="s">
        <v>2</v>
      </c>
      <c r="O11" s="74"/>
      <c r="Q11" s="73">
        <f t="shared" si="4"/>
        <v>0</v>
      </c>
      <c r="R11" s="78" t="s">
        <v>2</v>
      </c>
      <c r="S11" s="73">
        <f t="shared" si="5"/>
        <v>0</v>
      </c>
      <c r="U11" s="84">
        <f t="shared" si="6"/>
        <v>0</v>
      </c>
      <c r="W11" s="89"/>
    </row>
    <row r="12" spans="2:23" x14ac:dyDescent="0.45">
      <c r="B12" s="78">
        <v>7</v>
      </c>
      <c r="C12" s="75" t="s">
        <v>42</v>
      </c>
      <c r="D12" s="78" t="s">
        <v>73</v>
      </c>
      <c r="E12" s="74"/>
      <c r="F12" s="78" t="s">
        <v>2</v>
      </c>
      <c r="G12" s="74"/>
      <c r="H12" s="79" t="s">
        <v>75</v>
      </c>
      <c r="I12" s="74">
        <v>0</v>
      </c>
      <c r="J12" s="79" t="s">
        <v>66</v>
      </c>
      <c r="K12" s="83">
        <f t="shared" si="7"/>
        <v>0</v>
      </c>
      <c r="M12" s="74"/>
      <c r="N12" s="78" t="s">
        <v>2</v>
      </c>
      <c r="O12" s="74"/>
      <c r="Q12" s="73">
        <f t="shared" si="4"/>
        <v>0</v>
      </c>
      <c r="R12" s="78" t="s">
        <v>2</v>
      </c>
      <c r="S12" s="73">
        <f t="shared" si="5"/>
        <v>0</v>
      </c>
      <c r="U12" s="84">
        <f t="shared" si="6"/>
        <v>0</v>
      </c>
      <c r="W12" s="89"/>
    </row>
    <row r="13" spans="2:23" x14ac:dyDescent="0.45">
      <c r="B13" s="78">
        <v>8</v>
      </c>
      <c r="C13" s="75" t="s">
        <v>35</v>
      </c>
      <c r="D13" s="78" t="s">
        <v>73</v>
      </c>
      <c r="E13" s="74"/>
      <c r="F13" s="78" t="s">
        <v>2</v>
      </c>
      <c r="G13" s="74"/>
      <c r="H13" s="79" t="s">
        <v>75</v>
      </c>
      <c r="I13" s="74">
        <v>0</v>
      </c>
      <c r="J13" s="79" t="s">
        <v>66</v>
      </c>
      <c r="K13" s="83">
        <f t="shared" si="7"/>
        <v>0</v>
      </c>
      <c r="M13" s="74"/>
      <c r="N13" s="78" t="s">
        <v>2</v>
      </c>
      <c r="O13" s="74"/>
      <c r="Q13" s="73">
        <f t="shared" si="4"/>
        <v>0</v>
      </c>
      <c r="R13" s="78" t="s">
        <v>2</v>
      </c>
      <c r="S13" s="73">
        <f t="shared" si="5"/>
        <v>0</v>
      </c>
      <c r="U13" s="84">
        <f t="shared" si="6"/>
        <v>0</v>
      </c>
      <c r="W13" s="89"/>
    </row>
    <row r="14" spans="2:23" x14ac:dyDescent="0.45">
      <c r="B14" s="78">
        <v>9</v>
      </c>
      <c r="C14" s="75" t="s">
        <v>43</v>
      </c>
      <c r="D14" s="78" t="s">
        <v>73</v>
      </c>
      <c r="E14" s="74"/>
      <c r="F14" s="78" t="s">
        <v>2</v>
      </c>
      <c r="G14" s="74"/>
      <c r="H14" s="79" t="s">
        <v>75</v>
      </c>
      <c r="I14" s="74">
        <v>0</v>
      </c>
      <c r="J14" s="79" t="s">
        <v>66</v>
      </c>
      <c r="K14" s="83">
        <f t="shared" si="7"/>
        <v>0</v>
      </c>
      <c r="M14" s="74"/>
      <c r="N14" s="78" t="s">
        <v>2</v>
      </c>
      <c r="O14" s="74"/>
      <c r="Q14" s="73">
        <f t="shared" si="4"/>
        <v>0</v>
      </c>
      <c r="R14" s="78" t="s">
        <v>2</v>
      </c>
      <c r="S14" s="73">
        <f t="shared" si="5"/>
        <v>0</v>
      </c>
      <c r="U14" s="84">
        <f t="shared" si="6"/>
        <v>0</v>
      </c>
      <c r="W14" s="89"/>
    </row>
    <row r="15" spans="2:23" x14ac:dyDescent="0.45">
      <c r="B15" s="78">
        <v>10</v>
      </c>
      <c r="C15" s="75" t="s">
        <v>44</v>
      </c>
      <c r="D15" s="78" t="s">
        <v>73</v>
      </c>
      <c r="E15" s="74"/>
      <c r="F15" s="78" t="s">
        <v>2</v>
      </c>
      <c r="G15" s="74"/>
      <c r="H15" s="79" t="s">
        <v>75</v>
      </c>
      <c r="I15" s="74">
        <v>0</v>
      </c>
      <c r="J15" s="79" t="s">
        <v>66</v>
      </c>
      <c r="K15" s="83">
        <f t="shared" si="7"/>
        <v>0</v>
      </c>
      <c r="M15" s="74"/>
      <c r="N15" s="78" t="s">
        <v>2</v>
      </c>
      <c r="O15" s="74"/>
      <c r="Q15" s="73">
        <f t="shared" si="4"/>
        <v>0</v>
      </c>
      <c r="R15" s="78" t="s">
        <v>2</v>
      </c>
      <c r="S15" s="73">
        <f>IF(G15&gt;O15,O15,G15)</f>
        <v>0</v>
      </c>
      <c r="U15" s="84">
        <f t="shared" si="6"/>
        <v>0</v>
      </c>
      <c r="W15" s="89"/>
    </row>
    <row r="16" spans="2:23" x14ac:dyDescent="0.45">
      <c r="B16" s="78">
        <v>11</v>
      </c>
      <c r="C16" s="75" t="s">
        <v>45</v>
      </c>
      <c r="D16" s="78" t="s">
        <v>73</v>
      </c>
      <c r="E16" s="74"/>
      <c r="F16" s="78" t="s">
        <v>2</v>
      </c>
      <c r="G16" s="74"/>
      <c r="H16" s="79" t="s">
        <v>75</v>
      </c>
      <c r="I16" s="74">
        <v>0</v>
      </c>
      <c r="J16" s="79" t="s">
        <v>66</v>
      </c>
      <c r="K16" s="83">
        <f t="shared" si="7"/>
        <v>0</v>
      </c>
      <c r="M16" s="74"/>
      <c r="N16" s="78" t="s">
        <v>2</v>
      </c>
      <c r="O16" s="74"/>
      <c r="Q16" s="73">
        <f t="shared" si="4"/>
        <v>0</v>
      </c>
      <c r="R16" s="78" t="s">
        <v>2</v>
      </c>
      <c r="S16" s="73">
        <f t="shared" si="5"/>
        <v>0</v>
      </c>
      <c r="U16" s="84">
        <f t="shared" si="6"/>
        <v>0</v>
      </c>
      <c r="W16" s="89"/>
    </row>
    <row r="17" spans="2:23" x14ac:dyDescent="0.45">
      <c r="B17" s="78">
        <v>12</v>
      </c>
      <c r="C17" s="75" t="s">
        <v>46</v>
      </c>
      <c r="D17" s="78" t="s">
        <v>73</v>
      </c>
      <c r="E17" s="74"/>
      <c r="F17" s="78" t="s">
        <v>2</v>
      </c>
      <c r="G17" s="74"/>
      <c r="H17" s="79" t="s">
        <v>75</v>
      </c>
      <c r="I17" s="74">
        <v>0</v>
      </c>
      <c r="J17" s="79" t="s">
        <v>66</v>
      </c>
      <c r="K17" s="83">
        <f t="shared" si="7"/>
        <v>0</v>
      </c>
      <c r="M17" s="74"/>
      <c r="N17" s="78" t="s">
        <v>2</v>
      </c>
      <c r="O17" s="74"/>
      <c r="Q17" s="73">
        <f t="shared" si="4"/>
        <v>0</v>
      </c>
      <c r="R17" s="78" t="s">
        <v>2</v>
      </c>
      <c r="S17" s="73">
        <f t="shared" si="5"/>
        <v>0</v>
      </c>
      <c r="U17" s="84">
        <f t="shared" si="6"/>
        <v>0</v>
      </c>
      <c r="W17" s="89"/>
    </row>
    <row r="18" spans="2:23" x14ac:dyDescent="0.45">
      <c r="B18" s="78">
        <v>13</v>
      </c>
      <c r="C18" s="75" t="s">
        <v>47</v>
      </c>
      <c r="D18" s="78" t="s">
        <v>73</v>
      </c>
      <c r="E18" s="74"/>
      <c r="F18" s="78" t="s">
        <v>2</v>
      </c>
      <c r="G18" s="74"/>
      <c r="H18" s="79" t="s">
        <v>75</v>
      </c>
      <c r="I18" s="74">
        <v>0</v>
      </c>
      <c r="J18" s="79" t="s">
        <v>66</v>
      </c>
      <c r="K18" s="83">
        <f t="shared" si="7"/>
        <v>0</v>
      </c>
      <c r="M18" s="74"/>
      <c r="N18" s="78" t="s">
        <v>2</v>
      </c>
      <c r="O18" s="74"/>
      <c r="Q18" s="73">
        <f t="shared" si="4"/>
        <v>0</v>
      </c>
      <c r="R18" s="78" t="s">
        <v>2</v>
      </c>
      <c r="S18" s="73">
        <f t="shared" si="5"/>
        <v>0</v>
      </c>
      <c r="U18" s="84">
        <f t="shared" si="6"/>
        <v>0</v>
      </c>
      <c r="W18" s="89"/>
    </row>
    <row r="19" spans="2:23" x14ac:dyDescent="0.45">
      <c r="B19" s="78">
        <v>14</v>
      </c>
      <c r="C19" s="75" t="s">
        <v>48</v>
      </c>
      <c r="D19" s="78" t="s">
        <v>73</v>
      </c>
      <c r="E19" s="74"/>
      <c r="F19" s="78" t="s">
        <v>2</v>
      </c>
      <c r="G19" s="74"/>
      <c r="H19" s="79" t="s">
        <v>75</v>
      </c>
      <c r="I19" s="74">
        <v>0</v>
      </c>
      <c r="J19" s="79" t="s">
        <v>66</v>
      </c>
      <c r="K19" s="83">
        <f t="shared" si="7"/>
        <v>0</v>
      </c>
      <c r="M19" s="74"/>
      <c r="N19" s="78" t="s">
        <v>2</v>
      </c>
      <c r="O19" s="74"/>
      <c r="Q19" s="73">
        <f t="shared" si="4"/>
        <v>0</v>
      </c>
      <c r="R19" s="78" t="s">
        <v>2</v>
      </c>
      <c r="S19" s="73">
        <f t="shared" si="5"/>
        <v>0</v>
      </c>
      <c r="U19" s="84">
        <f t="shared" si="6"/>
        <v>0</v>
      </c>
      <c r="W19" s="89"/>
    </row>
    <row r="20" spans="2:23" x14ac:dyDescent="0.45">
      <c r="B20" s="78">
        <v>15</v>
      </c>
      <c r="C20" s="75" t="s">
        <v>39</v>
      </c>
      <c r="D20" s="78" t="s">
        <v>73</v>
      </c>
      <c r="E20" s="74"/>
      <c r="F20" s="78" t="s">
        <v>2</v>
      </c>
      <c r="G20" s="74"/>
      <c r="H20" s="79" t="s">
        <v>75</v>
      </c>
      <c r="I20" s="74">
        <v>0</v>
      </c>
      <c r="J20" s="79" t="s">
        <v>66</v>
      </c>
      <c r="K20" s="85">
        <f t="shared" si="7"/>
        <v>0</v>
      </c>
      <c r="M20" s="74"/>
      <c r="N20" s="78" t="s">
        <v>2</v>
      </c>
      <c r="O20" s="74"/>
      <c r="Q20" s="73">
        <f t="shared" si="4"/>
        <v>0</v>
      </c>
      <c r="R20" s="78" t="s">
        <v>2</v>
      </c>
      <c r="S20" s="73">
        <f t="shared" si="5"/>
        <v>0</v>
      </c>
      <c r="U20" s="84">
        <f t="shared" si="6"/>
        <v>0</v>
      </c>
      <c r="W20" s="89"/>
    </row>
    <row r="21" spans="2:23" x14ac:dyDescent="0.45">
      <c r="B21" s="78">
        <v>16</v>
      </c>
      <c r="C21" s="75" t="s">
        <v>55</v>
      </c>
      <c r="D21" s="78" t="s">
        <v>73</v>
      </c>
      <c r="E21" s="74"/>
      <c r="F21" s="78" t="s">
        <v>2</v>
      </c>
      <c r="G21" s="74"/>
      <c r="H21" s="79" t="s">
        <v>75</v>
      </c>
      <c r="I21" s="74">
        <v>0</v>
      </c>
      <c r="J21" s="79" t="s">
        <v>66</v>
      </c>
      <c r="K21" s="83">
        <f t="shared" si="7"/>
        <v>0</v>
      </c>
      <c r="M21" s="74"/>
      <c r="N21" s="78" t="s">
        <v>2</v>
      </c>
      <c r="O21" s="74"/>
      <c r="Q21" s="73">
        <f t="shared" si="4"/>
        <v>0</v>
      </c>
      <c r="R21" s="78" t="s">
        <v>2</v>
      </c>
      <c r="S21" s="73">
        <f t="shared" si="5"/>
        <v>0</v>
      </c>
      <c r="U21" s="84">
        <f t="shared" si="6"/>
        <v>0</v>
      </c>
      <c r="W21" s="89"/>
    </row>
    <row r="22" spans="2:23" x14ac:dyDescent="0.45">
      <c r="B22" s="78">
        <v>17</v>
      </c>
      <c r="C22" s="75" t="s">
        <v>56</v>
      </c>
      <c r="D22" s="78" t="s">
        <v>73</v>
      </c>
      <c r="E22" s="74"/>
      <c r="F22" s="78" t="s">
        <v>2</v>
      </c>
      <c r="G22" s="74"/>
      <c r="H22" s="79" t="s">
        <v>75</v>
      </c>
      <c r="I22" s="74">
        <v>0</v>
      </c>
      <c r="J22" s="79" t="s">
        <v>66</v>
      </c>
      <c r="K22" s="83">
        <f t="shared" si="7"/>
        <v>0</v>
      </c>
      <c r="M22" s="74"/>
      <c r="N22" s="78" t="s">
        <v>2</v>
      </c>
      <c r="O22" s="74"/>
      <c r="Q22" s="73">
        <f t="shared" si="4"/>
        <v>0</v>
      </c>
      <c r="R22" s="78" t="s">
        <v>2</v>
      </c>
      <c r="S22" s="73">
        <f t="shared" si="5"/>
        <v>0</v>
      </c>
      <c r="U22" s="84">
        <f t="shared" si="6"/>
        <v>0</v>
      </c>
      <c r="W22" s="89"/>
    </row>
    <row r="23" spans="2:23" x14ac:dyDescent="0.45">
      <c r="B23" s="78">
        <v>18</v>
      </c>
      <c r="C23" s="75" t="s">
        <v>57</v>
      </c>
      <c r="D23" s="78" t="s">
        <v>73</v>
      </c>
      <c r="E23" s="74"/>
      <c r="F23" s="78" t="s">
        <v>2</v>
      </c>
      <c r="G23" s="74"/>
      <c r="H23" s="79" t="s">
        <v>75</v>
      </c>
      <c r="I23" s="74">
        <v>0</v>
      </c>
      <c r="J23" s="79" t="s">
        <v>66</v>
      </c>
      <c r="K23" s="83">
        <f t="shared" si="7"/>
        <v>0</v>
      </c>
      <c r="M23" s="74"/>
      <c r="N23" s="78" t="s">
        <v>2</v>
      </c>
      <c r="O23" s="74"/>
      <c r="Q23" s="73">
        <f t="shared" si="4"/>
        <v>0</v>
      </c>
      <c r="R23" s="78" t="s">
        <v>2</v>
      </c>
      <c r="S23" s="73">
        <f t="shared" si="5"/>
        <v>0</v>
      </c>
      <c r="U23" s="84">
        <f t="shared" si="6"/>
        <v>0</v>
      </c>
      <c r="W23" s="89"/>
    </row>
    <row r="24" spans="2:23" x14ac:dyDescent="0.45">
      <c r="B24" s="78">
        <v>19</v>
      </c>
      <c r="C24" s="75" t="s">
        <v>76</v>
      </c>
      <c r="D24" s="78" t="s">
        <v>73</v>
      </c>
      <c r="E24" s="74"/>
      <c r="F24" s="78" t="s">
        <v>2</v>
      </c>
      <c r="G24" s="74"/>
      <c r="H24" s="79" t="s">
        <v>75</v>
      </c>
      <c r="I24" s="74">
        <v>0</v>
      </c>
      <c r="J24" s="79" t="s">
        <v>66</v>
      </c>
      <c r="K24" s="83">
        <f t="shared" si="7"/>
        <v>0</v>
      </c>
      <c r="M24" s="74"/>
      <c r="N24" s="78" t="s">
        <v>2</v>
      </c>
      <c r="O24" s="74"/>
      <c r="Q24" s="73">
        <f t="shared" si="4"/>
        <v>0</v>
      </c>
      <c r="R24" s="78" t="s">
        <v>2</v>
      </c>
      <c r="S24" s="73">
        <f t="shared" si="5"/>
        <v>0</v>
      </c>
      <c r="U24" s="84">
        <f t="shared" si="6"/>
        <v>0</v>
      </c>
      <c r="W24" s="89"/>
    </row>
    <row r="25" spans="2:23" x14ac:dyDescent="0.45">
      <c r="B25" s="78">
        <v>20</v>
      </c>
      <c r="C25" s="75" t="s">
        <v>77</v>
      </c>
      <c r="D25" s="78" t="s">
        <v>73</v>
      </c>
      <c r="E25" s="74"/>
      <c r="F25" s="78" t="s">
        <v>2</v>
      </c>
      <c r="G25" s="74"/>
      <c r="H25" s="79" t="s">
        <v>75</v>
      </c>
      <c r="I25" s="74">
        <v>0</v>
      </c>
      <c r="J25" s="79" t="s">
        <v>66</v>
      </c>
      <c r="K25" s="83">
        <f t="shared" si="7"/>
        <v>0</v>
      </c>
      <c r="M25" s="74"/>
      <c r="N25" s="78" t="s">
        <v>2</v>
      </c>
      <c r="O25" s="74"/>
      <c r="Q25" s="73">
        <f t="shared" si="4"/>
        <v>0</v>
      </c>
      <c r="R25" s="78" t="s">
        <v>2</v>
      </c>
      <c r="S25" s="73">
        <f t="shared" si="5"/>
        <v>0</v>
      </c>
      <c r="U25" s="84">
        <f t="shared" si="6"/>
        <v>0</v>
      </c>
      <c r="W25" s="89"/>
    </row>
    <row r="26" spans="2:23" x14ac:dyDescent="0.45">
      <c r="B26" s="78">
        <v>21</v>
      </c>
      <c r="C26" s="75" t="s">
        <v>78</v>
      </c>
      <c r="D26" s="78" t="s">
        <v>73</v>
      </c>
      <c r="E26" s="86"/>
      <c r="F26" s="78" t="s">
        <v>2</v>
      </c>
      <c r="G26" s="86"/>
      <c r="H26" s="79" t="s">
        <v>75</v>
      </c>
      <c r="I26" s="86"/>
      <c r="J26" s="79" t="s">
        <v>66</v>
      </c>
      <c r="K26" s="75">
        <v>1</v>
      </c>
      <c r="M26" s="83"/>
      <c r="N26" s="78" t="s">
        <v>2</v>
      </c>
      <c r="O26" s="83"/>
      <c r="Q26" s="83"/>
      <c r="R26" s="78" t="s">
        <v>2</v>
      </c>
      <c r="S26" s="83"/>
      <c r="U26" s="75">
        <v>1</v>
      </c>
      <c r="W26" s="89"/>
    </row>
    <row r="27" spans="2:23" x14ac:dyDescent="0.45">
      <c r="B27" s="78">
        <v>22</v>
      </c>
      <c r="C27" s="75" t="s">
        <v>79</v>
      </c>
      <c r="D27" s="78" t="s">
        <v>73</v>
      </c>
      <c r="E27" s="86"/>
      <c r="F27" s="78" t="s">
        <v>2</v>
      </c>
      <c r="G27" s="86"/>
      <c r="H27" s="79" t="s">
        <v>75</v>
      </c>
      <c r="I27" s="86"/>
      <c r="J27" s="79" t="s">
        <v>66</v>
      </c>
      <c r="K27" s="75">
        <v>2</v>
      </c>
      <c r="M27" s="83"/>
      <c r="N27" s="78" t="s">
        <v>2</v>
      </c>
      <c r="O27" s="83"/>
      <c r="Q27" s="83"/>
      <c r="R27" s="78" t="s">
        <v>2</v>
      </c>
      <c r="S27" s="83"/>
      <c r="U27" s="75">
        <v>2</v>
      </c>
      <c r="W27" s="89"/>
    </row>
    <row r="28" spans="2:23" x14ac:dyDescent="0.45">
      <c r="B28" s="78">
        <v>23</v>
      </c>
      <c r="C28" s="75" t="s">
        <v>80</v>
      </c>
      <c r="D28" s="78" t="s">
        <v>73</v>
      </c>
      <c r="E28" s="86"/>
      <c r="F28" s="78" t="s">
        <v>2</v>
      </c>
      <c r="G28" s="86"/>
      <c r="H28" s="79" t="s">
        <v>75</v>
      </c>
      <c r="I28" s="86"/>
      <c r="J28" s="79" t="s">
        <v>66</v>
      </c>
      <c r="K28" s="75">
        <v>3</v>
      </c>
      <c r="M28" s="83"/>
      <c r="N28" s="78" t="s">
        <v>2</v>
      </c>
      <c r="O28" s="83"/>
      <c r="Q28" s="83"/>
      <c r="R28" s="78" t="s">
        <v>2</v>
      </c>
      <c r="S28" s="83"/>
      <c r="U28" s="75">
        <v>3</v>
      </c>
      <c r="W28" s="89"/>
    </row>
    <row r="29" spans="2:23" x14ac:dyDescent="0.45">
      <c r="B29" s="78">
        <v>24</v>
      </c>
      <c r="C29" s="75" t="s">
        <v>81</v>
      </c>
      <c r="D29" s="78" t="s">
        <v>73</v>
      </c>
      <c r="E29" s="86"/>
      <c r="F29" s="78" t="s">
        <v>2</v>
      </c>
      <c r="G29" s="86"/>
      <c r="H29" s="79" t="s">
        <v>75</v>
      </c>
      <c r="I29" s="86"/>
      <c r="J29" s="79" t="s">
        <v>66</v>
      </c>
      <c r="K29" s="75">
        <v>4</v>
      </c>
      <c r="M29" s="83"/>
      <c r="N29" s="78" t="s">
        <v>2</v>
      </c>
      <c r="O29" s="83"/>
      <c r="Q29" s="83"/>
      <c r="R29" s="78" t="s">
        <v>2</v>
      </c>
      <c r="S29" s="83"/>
      <c r="U29" s="75">
        <v>4</v>
      </c>
      <c r="W29" s="89"/>
    </row>
    <row r="30" spans="2:23" x14ac:dyDescent="0.45">
      <c r="B30" s="78">
        <v>25</v>
      </c>
      <c r="C30" s="75" t="s">
        <v>58</v>
      </c>
      <c r="D30" s="78" t="s">
        <v>73</v>
      </c>
      <c r="E30" s="86"/>
      <c r="F30" s="78" t="s">
        <v>2</v>
      </c>
      <c r="G30" s="86"/>
      <c r="H30" s="79" t="s">
        <v>75</v>
      </c>
      <c r="I30" s="86"/>
      <c r="J30" s="79" t="s">
        <v>66</v>
      </c>
      <c r="K30" s="75">
        <v>4</v>
      </c>
      <c r="M30" s="83"/>
      <c r="N30" s="78" t="s">
        <v>2</v>
      </c>
      <c r="O30" s="83"/>
      <c r="Q30" s="83"/>
      <c r="R30" s="78" t="s">
        <v>2</v>
      </c>
      <c r="S30" s="83"/>
      <c r="U30" s="75">
        <v>3</v>
      </c>
      <c r="W30" s="89"/>
    </row>
    <row r="31" spans="2:23" x14ac:dyDescent="0.45">
      <c r="B31" s="78">
        <v>26</v>
      </c>
      <c r="C31" s="75" t="s">
        <v>59</v>
      </c>
      <c r="D31" s="78" t="s">
        <v>73</v>
      </c>
      <c r="E31" s="86"/>
      <c r="F31" s="78" t="s">
        <v>2</v>
      </c>
      <c r="G31" s="86"/>
      <c r="H31" s="79" t="s">
        <v>75</v>
      </c>
      <c r="I31" s="86"/>
      <c r="J31" s="79" t="s">
        <v>66</v>
      </c>
      <c r="K31" s="75">
        <v>5</v>
      </c>
      <c r="M31" s="83"/>
      <c r="N31" s="78" t="s">
        <v>2</v>
      </c>
      <c r="O31" s="83"/>
      <c r="Q31" s="83"/>
      <c r="R31" s="78" t="s">
        <v>2</v>
      </c>
      <c r="S31" s="83"/>
      <c r="U31" s="75">
        <v>5</v>
      </c>
      <c r="W31" s="89"/>
    </row>
    <row r="32" spans="2:23" x14ac:dyDescent="0.45">
      <c r="B32" s="78">
        <v>27</v>
      </c>
      <c r="C32" s="75" t="s">
        <v>72</v>
      </c>
      <c r="D32" s="78" t="s">
        <v>73</v>
      </c>
      <c r="E32" s="86"/>
      <c r="F32" s="78" t="s">
        <v>2</v>
      </c>
      <c r="G32" s="86"/>
      <c r="H32" s="79" t="s">
        <v>75</v>
      </c>
      <c r="I32" s="86"/>
      <c r="J32" s="79" t="s">
        <v>66</v>
      </c>
      <c r="K32" s="75">
        <v>0</v>
      </c>
      <c r="M32" s="83"/>
      <c r="N32" s="78" t="s">
        <v>2</v>
      </c>
      <c r="O32" s="83"/>
      <c r="Q32" s="83"/>
      <c r="R32" s="78" t="s">
        <v>2</v>
      </c>
      <c r="S32" s="83"/>
      <c r="U32" s="75">
        <v>0</v>
      </c>
      <c r="W32" s="89" t="s">
        <v>164</v>
      </c>
    </row>
    <row r="33" spans="2:23" x14ac:dyDescent="0.45">
      <c r="B33" s="78">
        <v>28</v>
      </c>
      <c r="C33" s="75" t="s">
        <v>74</v>
      </c>
      <c r="D33" s="78" t="s">
        <v>73</v>
      </c>
      <c r="E33" s="86"/>
      <c r="F33" s="78" t="s">
        <v>2</v>
      </c>
      <c r="G33" s="86"/>
      <c r="H33" s="79" t="s">
        <v>75</v>
      </c>
      <c r="I33" s="86"/>
      <c r="J33" s="79" t="s">
        <v>66</v>
      </c>
      <c r="K33" s="75"/>
      <c r="M33" s="83"/>
      <c r="N33" s="78" t="s">
        <v>2</v>
      </c>
      <c r="O33" s="83"/>
      <c r="Q33" s="83"/>
      <c r="R33" s="78" t="s">
        <v>2</v>
      </c>
      <c r="S33" s="83"/>
      <c r="U33" s="75"/>
      <c r="W33" s="89"/>
    </row>
    <row r="34" spans="2:23" x14ac:dyDescent="0.45">
      <c r="B34" s="78">
        <v>29</v>
      </c>
      <c r="C34" s="75" t="s">
        <v>74</v>
      </c>
      <c r="D34" s="78" t="s">
        <v>73</v>
      </c>
      <c r="E34" s="86"/>
      <c r="F34" s="78" t="s">
        <v>2</v>
      </c>
      <c r="G34" s="86"/>
      <c r="H34" s="79" t="s">
        <v>75</v>
      </c>
      <c r="I34" s="86"/>
      <c r="J34" s="79" t="s">
        <v>66</v>
      </c>
      <c r="K34" s="75"/>
      <c r="M34" s="83"/>
      <c r="N34" s="78" t="s">
        <v>2</v>
      </c>
      <c r="O34" s="83"/>
      <c r="Q34" s="83"/>
      <c r="R34" s="78" t="s">
        <v>2</v>
      </c>
      <c r="S34" s="83"/>
      <c r="U34" s="75"/>
      <c r="W34" s="89"/>
    </row>
    <row r="35" spans="2:23" x14ac:dyDescent="0.45">
      <c r="B35" s="78">
        <v>30</v>
      </c>
      <c r="C35" s="75" t="s">
        <v>74</v>
      </c>
      <c r="D35" s="78" t="s">
        <v>73</v>
      </c>
      <c r="E35" s="86"/>
      <c r="F35" s="78" t="s">
        <v>2</v>
      </c>
      <c r="G35" s="86"/>
      <c r="H35" s="79" t="s">
        <v>75</v>
      </c>
      <c r="I35" s="86"/>
      <c r="J35" s="79" t="s">
        <v>66</v>
      </c>
      <c r="K35" s="75"/>
      <c r="M35" s="83"/>
      <c r="N35" s="78" t="s">
        <v>2</v>
      </c>
      <c r="O35" s="83"/>
      <c r="Q35" s="83"/>
      <c r="R35" s="78" t="s">
        <v>2</v>
      </c>
      <c r="S35" s="83"/>
      <c r="U35" s="75"/>
      <c r="W35" s="89"/>
    </row>
    <row r="36" spans="2:23" x14ac:dyDescent="0.45">
      <c r="C36" s="87"/>
    </row>
    <row r="37" spans="2:23" x14ac:dyDescent="0.45">
      <c r="C37" s="88" t="s">
        <v>168</v>
      </c>
    </row>
    <row r="38" spans="2:23" x14ac:dyDescent="0.45">
      <c r="C38" s="88" t="s">
        <v>169</v>
      </c>
    </row>
    <row r="39" spans="2:23" x14ac:dyDescent="0.45">
      <c r="C39" s="88" t="s">
        <v>170</v>
      </c>
    </row>
    <row r="40" spans="2:23" x14ac:dyDescent="0.45">
      <c r="C40" s="88" t="s">
        <v>171</v>
      </c>
    </row>
    <row r="41" spans="2:23" x14ac:dyDescent="0.45">
      <c r="C41" s="80" t="s">
        <v>213</v>
      </c>
    </row>
    <row r="42" spans="2:23" x14ac:dyDescent="0.45">
      <c r="C42" s="80"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tint="0.79998168889431442"/>
    <pageSetUpPr fitToPage="1"/>
  </sheetPr>
  <dimension ref="B1:BS70"/>
  <sheetViews>
    <sheetView zoomScale="50" zoomScaleNormal="50"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4"/>
      <c r="E1" s="54"/>
      <c r="F1" s="54"/>
    </row>
    <row r="2" spans="2:11" s="39" customFormat="1" ht="20.25" customHeight="1" x14ac:dyDescent="0.45">
      <c r="B2" s="56" t="s">
        <v>179</v>
      </c>
      <c r="C2" s="56"/>
      <c r="D2" s="54"/>
      <c r="E2" s="54"/>
      <c r="F2" s="54"/>
    </row>
    <row r="3" spans="2:11" s="39" customFormat="1" ht="20.25" customHeight="1" x14ac:dyDescent="0.45">
      <c r="B3" s="56"/>
      <c r="C3" s="56"/>
      <c r="D3" s="54"/>
      <c r="E3" s="54"/>
      <c r="F3" s="54"/>
    </row>
    <row r="4" spans="2:11" s="60" customFormat="1" ht="20.25" customHeight="1" x14ac:dyDescent="0.45">
      <c r="B4" s="71"/>
      <c r="C4" s="54" t="s">
        <v>146</v>
      </c>
      <c r="D4" s="54"/>
      <c r="F4" s="629" t="s">
        <v>147</v>
      </c>
      <c r="G4" s="629"/>
      <c r="H4" s="629"/>
      <c r="I4" s="629"/>
      <c r="J4" s="629"/>
      <c r="K4" s="629"/>
    </row>
    <row r="5" spans="2:11" s="60" customFormat="1" ht="20.25" customHeight="1" x14ac:dyDescent="0.45">
      <c r="B5" s="72"/>
      <c r="C5" s="54" t="s">
        <v>148</v>
      </c>
      <c r="D5" s="54"/>
      <c r="F5" s="629"/>
      <c r="G5" s="629"/>
      <c r="H5" s="629"/>
      <c r="I5" s="629"/>
      <c r="J5" s="629"/>
      <c r="K5" s="629"/>
    </row>
    <row r="6" spans="2:11" s="39" customFormat="1" ht="20.25" customHeight="1" x14ac:dyDescent="0.45">
      <c r="B6" s="55" t="s">
        <v>143</v>
      </c>
      <c r="C6" s="54"/>
      <c r="D6" s="54"/>
      <c r="E6" s="68"/>
      <c r="F6" s="69"/>
    </row>
    <row r="7" spans="2:11" s="39" customFormat="1" ht="20.25" customHeight="1" x14ac:dyDescent="0.45">
      <c r="B7" s="56"/>
      <c r="C7" s="56"/>
      <c r="D7" s="54"/>
      <c r="E7" s="68"/>
      <c r="F7" s="69"/>
    </row>
    <row r="8" spans="2:11" s="39" customFormat="1" ht="20.25" customHeight="1" x14ac:dyDescent="0.45">
      <c r="B8" s="54" t="s">
        <v>109</v>
      </c>
      <c r="C8" s="56"/>
      <c r="D8" s="54"/>
      <c r="E8" s="68"/>
      <c r="F8" s="69"/>
    </row>
    <row r="9" spans="2:11" s="39" customFormat="1" ht="20.25" customHeight="1" x14ac:dyDescent="0.45">
      <c r="B9" s="56"/>
      <c r="C9" s="56"/>
      <c r="D9" s="54"/>
      <c r="E9" s="54"/>
      <c r="F9" s="54"/>
    </row>
    <row r="10" spans="2:11" s="39" customFormat="1" ht="20.25" customHeight="1" x14ac:dyDescent="0.45">
      <c r="B10" s="54" t="s">
        <v>172</v>
      </c>
      <c r="C10" s="56"/>
      <c r="D10" s="54"/>
      <c r="E10" s="54"/>
      <c r="F10" s="54"/>
    </row>
    <row r="11" spans="2:11" s="39" customFormat="1" ht="20.25" customHeight="1" x14ac:dyDescent="0.45">
      <c r="B11" s="54"/>
      <c r="C11" s="56"/>
      <c r="D11" s="54"/>
      <c r="E11" s="54"/>
      <c r="F11" s="54"/>
    </row>
    <row r="12" spans="2:11" s="39" customFormat="1" ht="20.25" customHeight="1" x14ac:dyDescent="0.45">
      <c r="B12" s="54" t="s">
        <v>180</v>
      </c>
      <c r="C12" s="56"/>
      <c r="D12" s="54"/>
    </row>
    <row r="13" spans="2:11" s="39" customFormat="1" ht="20.25" customHeight="1" x14ac:dyDescent="0.45">
      <c r="B13" s="54"/>
      <c r="C13" s="56"/>
      <c r="D13" s="54"/>
    </row>
    <row r="14" spans="2:11" s="39" customFormat="1" ht="20.25" customHeight="1" x14ac:dyDescent="0.45">
      <c r="B14" s="54" t="s">
        <v>198</v>
      </c>
      <c r="C14" s="56"/>
      <c r="D14" s="54"/>
    </row>
    <row r="15" spans="2:11" s="39" customFormat="1" ht="20.25" customHeight="1" x14ac:dyDescent="0.45">
      <c r="B15" s="54"/>
      <c r="C15" s="56"/>
      <c r="D15" s="54"/>
    </row>
    <row r="16" spans="2:11" s="39" customFormat="1" ht="20.25" customHeight="1" x14ac:dyDescent="0.45">
      <c r="B16" s="54" t="s">
        <v>199</v>
      </c>
      <c r="C16" s="56"/>
      <c r="D16" s="54"/>
    </row>
    <row r="17" spans="2:25" s="39" customFormat="1" ht="20.25" customHeight="1" x14ac:dyDescent="0.45">
      <c r="B17" s="56"/>
      <c r="C17" s="56"/>
      <c r="D17" s="54"/>
    </row>
    <row r="18" spans="2:25" s="39" customFormat="1" ht="20.25" customHeight="1" x14ac:dyDescent="0.45">
      <c r="B18" s="54" t="s">
        <v>200</v>
      </c>
      <c r="C18" s="56"/>
      <c r="D18" s="54"/>
    </row>
    <row r="19" spans="2:25" s="39" customFormat="1" ht="20.25" customHeight="1" x14ac:dyDescent="0.45">
      <c r="B19" s="56"/>
      <c r="C19" s="56"/>
      <c r="D19" s="54"/>
    </row>
    <row r="20" spans="2:25" s="39" customFormat="1" ht="17.25" customHeight="1" x14ac:dyDescent="0.45">
      <c r="B20" s="54" t="s">
        <v>201</v>
      </c>
      <c r="C20" s="54"/>
      <c r="D20" s="54"/>
    </row>
    <row r="21" spans="2:25" s="39" customFormat="1" ht="17.25" customHeight="1" x14ac:dyDescent="0.45">
      <c r="B21" s="54" t="s">
        <v>110</v>
      </c>
      <c r="C21" s="54"/>
      <c r="D21" s="54"/>
    </row>
    <row r="22" spans="2:25" s="39" customFormat="1" ht="17.25" customHeight="1" x14ac:dyDescent="0.45">
      <c r="B22" s="54"/>
      <c r="C22" s="54"/>
      <c r="D22" s="54"/>
    </row>
    <row r="23" spans="2:25" s="39" customFormat="1" ht="17.25" customHeight="1" x14ac:dyDescent="0.45">
      <c r="B23" s="54"/>
      <c r="C23" s="31" t="s">
        <v>98</v>
      </c>
      <c r="D23" s="31" t="s">
        <v>3</v>
      </c>
    </row>
    <row r="24" spans="2:25" s="39" customFormat="1" ht="17.25" customHeight="1" x14ac:dyDescent="0.45">
      <c r="B24" s="54"/>
      <c r="C24" s="31">
        <v>1</v>
      </c>
      <c r="D24" s="57" t="s">
        <v>4</v>
      </c>
    </row>
    <row r="25" spans="2:25" s="39" customFormat="1" ht="17.25" customHeight="1" x14ac:dyDescent="0.45">
      <c r="B25" s="54"/>
      <c r="C25" s="31">
        <v>2</v>
      </c>
      <c r="D25" s="57" t="s">
        <v>60</v>
      </c>
    </row>
    <row r="26" spans="2:25" s="39" customFormat="1" ht="17.25" customHeight="1" x14ac:dyDescent="0.45">
      <c r="B26" s="54"/>
      <c r="C26" s="31">
        <v>3</v>
      </c>
      <c r="D26" s="57" t="s">
        <v>5</v>
      </c>
    </row>
    <row r="27" spans="2:25" s="39" customFormat="1" ht="17.25" customHeight="1" x14ac:dyDescent="0.45">
      <c r="B27" s="54"/>
      <c r="C27" s="31">
        <v>4</v>
      </c>
      <c r="D27" s="57" t="s">
        <v>111</v>
      </c>
    </row>
    <row r="28" spans="2:25" s="39" customFormat="1" ht="17.25" customHeight="1" x14ac:dyDescent="0.45">
      <c r="B28" s="54"/>
      <c r="C28" s="31">
        <v>5</v>
      </c>
      <c r="D28" s="57" t="s">
        <v>112</v>
      </c>
    </row>
    <row r="29" spans="2:25" s="39" customFormat="1" ht="17.25" customHeight="1" x14ac:dyDescent="0.45">
      <c r="B29" s="54"/>
      <c r="C29" s="68"/>
      <c r="D29" s="69"/>
    </row>
    <row r="30" spans="2:25" s="39" customFormat="1" ht="17.25" customHeight="1" x14ac:dyDescent="0.45">
      <c r="B30" s="54" t="s">
        <v>202</v>
      </c>
      <c r="C30" s="54"/>
      <c r="D30" s="54"/>
      <c r="E30" s="60"/>
      <c r="F30" s="60"/>
    </row>
    <row r="31" spans="2:25" s="39" customFormat="1" ht="17.25" customHeight="1" x14ac:dyDescent="0.45">
      <c r="B31" s="54" t="s">
        <v>113</v>
      </c>
      <c r="C31" s="54"/>
      <c r="D31" s="54"/>
      <c r="E31" s="60"/>
      <c r="F31" s="60"/>
    </row>
    <row r="32" spans="2:25" s="39" customFormat="1" ht="17.25" customHeight="1" x14ac:dyDescent="0.45">
      <c r="B32" s="54"/>
      <c r="C32" s="54"/>
      <c r="D32" s="54"/>
      <c r="E32" s="60"/>
      <c r="F32" s="60"/>
      <c r="G32" s="59"/>
      <c r="H32" s="59"/>
      <c r="J32" s="59"/>
      <c r="K32" s="59"/>
      <c r="L32" s="59"/>
      <c r="M32" s="59"/>
      <c r="N32" s="59"/>
      <c r="O32" s="59"/>
      <c r="R32" s="59"/>
      <c r="S32" s="59"/>
      <c r="T32" s="59"/>
      <c r="W32" s="59"/>
      <c r="X32" s="59"/>
      <c r="Y32" s="59"/>
    </row>
    <row r="33" spans="2:51" s="39" customFormat="1" ht="17.25" customHeight="1" x14ac:dyDescent="0.45">
      <c r="B33" s="54"/>
      <c r="C33" s="31" t="s">
        <v>7</v>
      </c>
      <c r="D33" s="31" t="s">
        <v>8</v>
      </c>
      <c r="E33" s="60"/>
      <c r="F33" s="60"/>
      <c r="G33" s="59"/>
      <c r="H33" s="59"/>
      <c r="J33" s="59"/>
      <c r="K33" s="59"/>
      <c r="L33" s="59"/>
      <c r="M33" s="59"/>
      <c r="N33" s="59"/>
      <c r="O33" s="59"/>
      <c r="R33" s="59"/>
      <c r="S33" s="59"/>
      <c r="T33" s="59"/>
      <c r="W33" s="59"/>
      <c r="X33" s="59"/>
      <c r="Y33" s="59"/>
    </row>
    <row r="34" spans="2:51" s="39" customFormat="1" ht="17.25" customHeight="1" x14ac:dyDescent="0.45">
      <c r="B34" s="54"/>
      <c r="C34" s="31" t="s">
        <v>9</v>
      </c>
      <c r="D34" s="57" t="s">
        <v>114</v>
      </c>
      <c r="E34" s="60"/>
      <c r="F34" s="60"/>
      <c r="G34" s="59"/>
      <c r="H34" s="59"/>
      <c r="J34" s="59"/>
      <c r="K34" s="59"/>
      <c r="L34" s="59"/>
      <c r="M34" s="59"/>
      <c r="N34" s="59"/>
      <c r="O34" s="59"/>
      <c r="R34" s="59"/>
      <c r="S34" s="59"/>
      <c r="T34" s="59"/>
      <c r="W34" s="59"/>
      <c r="X34" s="59"/>
      <c r="Y34" s="59"/>
    </row>
    <row r="35" spans="2:51" s="39" customFormat="1" ht="17.25" customHeight="1" x14ac:dyDescent="0.45">
      <c r="B35" s="54"/>
      <c r="C35" s="31" t="s">
        <v>10</v>
      </c>
      <c r="D35" s="57" t="s">
        <v>115</v>
      </c>
      <c r="E35" s="60"/>
      <c r="F35" s="60"/>
      <c r="G35" s="59"/>
      <c r="H35" s="59"/>
      <c r="J35" s="59"/>
      <c r="K35" s="59"/>
      <c r="L35" s="59"/>
      <c r="M35" s="59"/>
      <c r="N35" s="59"/>
      <c r="O35" s="59"/>
      <c r="R35" s="59"/>
      <c r="S35" s="59"/>
      <c r="T35" s="59"/>
      <c r="W35" s="59"/>
      <c r="X35" s="59"/>
      <c r="Y35" s="59"/>
    </row>
    <row r="36" spans="2:51" s="39" customFormat="1" ht="17.25" customHeight="1" x14ac:dyDescent="0.45">
      <c r="B36" s="54"/>
      <c r="C36" s="31" t="s">
        <v>11</v>
      </c>
      <c r="D36" s="57" t="s">
        <v>116</v>
      </c>
      <c r="E36" s="60"/>
      <c r="F36" s="60"/>
      <c r="G36" s="59"/>
      <c r="H36" s="59"/>
      <c r="J36" s="59"/>
      <c r="K36" s="59"/>
      <c r="L36" s="59"/>
      <c r="M36" s="59"/>
      <c r="N36" s="59"/>
      <c r="O36" s="59"/>
      <c r="R36" s="59"/>
      <c r="S36" s="59"/>
      <c r="T36" s="59"/>
      <c r="W36" s="59"/>
      <c r="X36" s="59"/>
      <c r="Y36" s="59"/>
    </row>
    <row r="37" spans="2:51" s="39" customFormat="1" ht="17.25" customHeight="1" x14ac:dyDescent="0.45">
      <c r="B37" s="54"/>
      <c r="C37" s="31" t="s">
        <v>12</v>
      </c>
      <c r="D37" s="57" t="s">
        <v>144</v>
      </c>
      <c r="E37" s="60"/>
      <c r="F37" s="60"/>
      <c r="G37" s="59"/>
      <c r="H37" s="59"/>
      <c r="J37" s="59"/>
      <c r="K37" s="59"/>
      <c r="L37" s="59"/>
      <c r="M37" s="59"/>
      <c r="N37" s="59"/>
      <c r="O37" s="59"/>
      <c r="R37" s="59"/>
      <c r="S37" s="59"/>
      <c r="T37" s="59"/>
      <c r="W37" s="59"/>
      <c r="X37" s="59"/>
      <c r="Y37" s="59"/>
    </row>
    <row r="38" spans="2:51" s="39" customFormat="1" ht="17.25" customHeight="1" x14ac:dyDescent="0.45">
      <c r="B38" s="54"/>
      <c r="C38" s="54"/>
      <c r="D38" s="54"/>
      <c r="E38" s="60"/>
      <c r="F38" s="60"/>
      <c r="G38" s="59"/>
      <c r="H38" s="59"/>
      <c r="J38" s="59"/>
      <c r="K38" s="59"/>
      <c r="L38" s="59"/>
      <c r="M38" s="59"/>
      <c r="N38" s="59"/>
      <c r="O38" s="59"/>
      <c r="R38" s="59"/>
      <c r="S38" s="59"/>
      <c r="T38" s="59"/>
      <c r="W38" s="59"/>
      <c r="X38" s="59"/>
      <c r="Y38" s="59"/>
    </row>
    <row r="39" spans="2:51" s="39" customFormat="1" ht="17.25" customHeight="1" x14ac:dyDescent="0.45">
      <c r="B39" s="54"/>
      <c r="C39" s="58" t="s">
        <v>13</v>
      </c>
      <c r="D39" s="54"/>
      <c r="E39" s="60"/>
      <c r="F39" s="60"/>
      <c r="G39" s="59"/>
      <c r="H39" s="59"/>
      <c r="J39" s="59"/>
      <c r="K39" s="59"/>
      <c r="L39" s="59"/>
      <c r="M39" s="59"/>
      <c r="N39" s="59"/>
      <c r="O39" s="59"/>
      <c r="R39" s="59"/>
      <c r="S39" s="59"/>
      <c r="T39" s="59"/>
      <c r="W39" s="59"/>
      <c r="X39" s="59"/>
      <c r="Y39" s="59"/>
    </row>
    <row r="40" spans="2:51" s="39" customFormat="1" ht="17.25" customHeight="1" x14ac:dyDescent="0.45">
      <c r="B40" s="60"/>
      <c r="C40" s="54" t="s">
        <v>117</v>
      </c>
      <c r="D40" s="60"/>
      <c r="E40" s="60"/>
      <c r="F40" s="58"/>
      <c r="G40" s="59"/>
      <c r="H40" s="59"/>
      <c r="J40" s="59"/>
      <c r="K40" s="59"/>
      <c r="L40" s="59"/>
      <c r="M40" s="59"/>
      <c r="N40" s="59"/>
      <c r="O40" s="59"/>
      <c r="R40" s="59"/>
      <c r="S40" s="59"/>
      <c r="T40" s="59"/>
      <c r="W40" s="59"/>
      <c r="X40" s="59"/>
      <c r="Y40" s="59"/>
    </row>
    <row r="41" spans="2:51" s="39" customFormat="1" ht="17.25" customHeight="1" x14ac:dyDescent="0.45">
      <c r="B41" s="60"/>
      <c r="C41" s="54" t="s">
        <v>145</v>
      </c>
      <c r="D41" s="60"/>
      <c r="E41" s="60"/>
      <c r="F41" s="54"/>
      <c r="G41" s="59"/>
      <c r="H41" s="59"/>
      <c r="J41" s="59"/>
      <c r="K41" s="59"/>
      <c r="L41" s="59"/>
      <c r="M41" s="59"/>
      <c r="N41" s="59"/>
      <c r="O41" s="59"/>
      <c r="R41" s="59"/>
      <c r="S41" s="59"/>
      <c r="T41" s="59"/>
      <c r="W41" s="59"/>
      <c r="X41" s="59"/>
      <c r="Y41" s="59"/>
    </row>
    <row r="42" spans="2:51" s="39" customFormat="1" ht="17.25" customHeight="1" x14ac:dyDescent="0.45">
      <c r="B42" s="54"/>
      <c r="C42" s="54"/>
      <c r="D42" s="54"/>
      <c r="E42" s="58"/>
      <c r="F42" s="59"/>
      <c r="G42" s="59"/>
      <c r="H42" s="59"/>
      <c r="J42" s="59"/>
      <c r="K42" s="59"/>
      <c r="L42" s="59"/>
      <c r="M42" s="59"/>
      <c r="N42" s="59"/>
      <c r="O42" s="59"/>
      <c r="R42" s="59"/>
      <c r="S42" s="59"/>
      <c r="T42" s="59"/>
      <c r="W42" s="59"/>
      <c r="X42" s="59"/>
      <c r="Y42" s="59"/>
    </row>
    <row r="43" spans="2:51" s="39" customFormat="1" ht="17.25" customHeight="1" x14ac:dyDescent="0.45">
      <c r="B43" s="54" t="s">
        <v>203</v>
      </c>
      <c r="C43" s="54"/>
      <c r="D43" s="54"/>
    </row>
    <row r="44" spans="2:51" s="39" customFormat="1" ht="17.25" customHeight="1" x14ac:dyDescent="0.45">
      <c r="B44" s="54" t="s">
        <v>118</v>
      </c>
      <c r="C44" s="54"/>
      <c r="D44" s="54"/>
      <c r="AH44" s="30"/>
      <c r="AI44" s="30"/>
      <c r="AJ44" s="30"/>
      <c r="AK44" s="30"/>
      <c r="AL44" s="30"/>
      <c r="AM44" s="30"/>
      <c r="AN44" s="30"/>
      <c r="AO44" s="30"/>
      <c r="AP44" s="30"/>
      <c r="AQ44" s="30"/>
      <c r="AR44" s="30"/>
      <c r="AS44" s="30"/>
    </row>
    <row r="45" spans="2:51" s="39" customFormat="1" ht="17.25" customHeight="1" x14ac:dyDescent="0.45">
      <c r="B45" s="70" t="s">
        <v>119</v>
      </c>
      <c r="C45" s="60"/>
      <c r="D45" s="60"/>
      <c r="E45" s="29"/>
      <c r="F45" s="29"/>
      <c r="G45" s="29"/>
      <c r="H45" s="29"/>
      <c r="I45" s="29"/>
      <c r="J45" s="29"/>
      <c r="K45" s="29"/>
      <c r="L45" s="29"/>
      <c r="M45" s="29"/>
      <c r="N45" s="29"/>
      <c r="O45" s="61"/>
      <c r="P45" s="61"/>
      <c r="Q45" s="29"/>
      <c r="R45" s="61"/>
      <c r="S45" s="29"/>
      <c r="T45" s="29"/>
      <c r="U45" s="61"/>
      <c r="V45" s="30"/>
      <c r="W45" s="30"/>
      <c r="X45" s="30"/>
      <c r="Y45" s="29"/>
      <c r="Z45" s="29"/>
      <c r="AA45" s="29"/>
      <c r="AB45" s="29"/>
      <c r="AC45" s="30"/>
      <c r="AD45" s="29"/>
      <c r="AE45" s="61"/>
      <c r="AF45" s="61"/>
      <c r="AG45" s="61"/>
      <c r="AH45" s="61"/>
      <c r="AI45" s="62"/>
      <c r="AJ45" s="61"/>
      <c r="AK45" s="61"/>
      <c r="AL45" s="61"/>
      <c r="AM45" s="61"/>
      <c r="AN45" s="61"/>
      <c r="AO45" s="61"/>
      <c r="AP45" s="61"/>
      <c r="AQ45" s="61"/>
      <c r="AR45" s="61"/>
      <c r="AS45" s="61"/>
      <c r="AT45" s="61"/>
      <c r="AU45" s="61"/>
      <c r="AV45" s="61"/>
      <c r="AW45" s="61"/>
      <c r="AX45" s="61"/>
      <c r="AY45" s="62"/>
    </row>
    <row r="46" spans="2:51" s="39" customFormat="1" ht="17.25" customHeight="1" x14ac:dyDescent="0.45">
      <c r="F46" s="30"/>
    </row>
    <row r="47" spans="2:51" s="39" customFormat="1" ht="17.25" customHeight="1" x14ac:dyDescent="0.45">
      <c r="B47" s="54" t="s">
        <v>204</v>
      </c>
      <c r="C47" s="54"/>
    </row>
    <row r="48" spans="2:51" s="39" customFormat="1" ht="17.25" customHeight="1" x14ac:dyDescent="0.45">
      <c r="B48" s="54"/>
      <c r="C48" s="54"/>
    </row>
    <row r="49" spans="2:54" s="39" customFormat="1" ht="17.25" customHeight="1" x14ac:dyDescent="0.45">
      <c r="B49" s="54" t="s">
        <v>205</v>
      </c>
      <c r="C49" s="54"/>
    </row>
    <row r="50" spans="2:54" s="39" customFormat="1" ht="17.25" customHeight="1" x14ac:dyDescent="0.45">
      <c r="B50" s="54" t="s">
        <v>173</v>
      </c>
      <c r="C50" s="54"/>
    </row>
    <row r="51" spans="2:54" s="39" customFormat="1" ht="17.25" customHeight="1" x14ac:dyDescent="0.45">
      <c r="B51" s="54"/>
      <c r="C51" s="54"/>
    </row>
    <row r="52" spans="2:54" s="39" customFormat="1" ht="17.25" customHeight="1" x14ac:dyDescent="0.45">
      <c r="B52" s="54" t="s">
        <v>206</v>
      </c>
      <c r="C52" s="54"/>
    </row>
    <row r="53" spans="2:54" s="39" customFormat="1" ht="17.25" customHeight="1" x14ac:dyDescent="0.45">
      <c r="B53" s="54" t="s">
        <v>120</v>
      </c>
      <c r="C53" s="54"/>
    </row>
    <row r="54" spans="2:54" s="39" customFormat="1" ht="17.25" customHeight="1" x14ac:dyDescent="0.45">
      <c r="B54" s="54"/>
      <c r="C54" s="54"/>
    </row>
    <row r="55" spans="2:54" s="39" customFormat="1" ht="17.25" customHeight="1" x14ac:dyDescent="0.45">
      <c r="B55" s="54" t="s">
        <v>207</v>
      </c>
      <c r="C55" s="54"/>
      <c r="D55" s="54"/>
    </row>
    <row r="56" spans="2:54" s="39" customFormat="1" ht="17.25" customHeight="1" x14ac:dyDescent="0.45">
      <c r="B56" s="54"/>
      <c r="C56" s="54"/>
      <c r="D56" s="54"/>
    </row>
    <row r="57" spans="2:54" s="39" customFormat="1" ht="17.25" customHeight="1" x14ac:dyDescent="0.45">
      <c r="B57" s="60" t="s">
        <v>208</v>
      </c>
      <c r="C57" s="60"/>
      <c r="D57" s="54"/>
    </row>
    <row r="58" spans="2:54" s="39" customFormat="1" ht="17.25" customHeight="1" x14ac:dyDescent="0.45">
      <c r="B58" s="60" t="s">
        <v>121</v>
      </c>
      <c r="C58" s="60"/>
      <c r="D58" s="54"/>
    </row>
    <row r="59" spans="2:54" s="39" customFormat="1" ht="17.25" customHeight="1" x14ac:dyDescent="0.45">
      <c r="B59" s="60" t="s">
        <v>174</v>
      </c>
      <c r="C59" s="60"/>
      <c r="D59" s="54"/>
    </row>
    <row r="60" spans="2:54" s="39" customFormat="1" ht="17.25" customHeight="1" x14ac:dyDescent="0.45"/>
    <row r="61" spans="2:54" s="39" customFormat="1" ht="17.25" customHeight="1" x14ac:dyDescent="0.45">
      <c r="B61" s="39" t="s">
        <v>209</v>
      </c>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row>
    <row r="62" spans="2:54" s="39" customFormat="1" ht="17.25" customHeight="1" x14ac:dyDescent="0.45">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row>
    <row r="63" spans="2:54" s="39" customFormat="1" ht="17.25" customHeight="1" x14ac:dyDescent="0.45">
      <c r="B63" s="39" t="s">
        <v>210</v>
      </c>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row>
    <row r="64" spans="2:54" s="39" customFormat="1" ht="17.25" customHeight="1" x14ac:dyDescent="0.45">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row>
    <row r="65" spans="2:71" s="39" customFormat="1" ht="17.25" customHeight="1" x14ac:dyDescent="0.2">
      <c r="B65" s="39" t="s">
        <v>211</v>
      </c>
      <c r="BL65" s="64"/>
      <c r="BM65" s="65"/>
      <c r="BN65" s="64"/>
      <c r="BO65" s="64"/>
      <c r="BP65" s="64"/>
      <c r="BQ65" s="66"/>
      <c r="BR65" s="67"/>
      <c r="BS65" s="67"/>
    </row>
    <row r="66" spans="2:71" s="39" customFormat="1" ht="17.25" customHeight="1" x14ac:dyDescent="0.45">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row>
    <row r="67" spans="2:71" ht="17.25" customHeight="1" x14ac:dyDescent="0.45">
      <c r="B67" s="28" t="s">
        <v>175</v>
      </c>
    </row>
    <row r="68" spans="2:71" ht="17.25" customHeight="1" x14ac:dyDescent="0.45">
      <c r="B68" s="39" t="s">
        <v>212</v>
      </c>
    </row>
    <row r="69" spans="2:71" ht="17.25" customHeight="1" x14ac:dyDescent="0.45"/>
    <row r="70"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view="pageBreakPreview" zoomScale="50" zoomScaleNormal="70" zoomScaleSheetLayoutView="50" workbookViewId="0"/>
  </sheetViews>
  <sheetFormatPr defaultColWidth="4.3984375" defaultRowHeight="20.25" customHeight="1" x14ac:dyDescent="0.45"/>
  <cols>
    <col min="1" max="1" width="1.59765625" style="164" customWidth="1"/>
    <col min="2" max="5" width="5.69921875" style="164" customWidth="1"/>
    <col min="6" max="6" width="16.5" style="164" hidden="1" customWidth="1"/>
    <col min="7" max="58" width="5.59765625" style="164" customWidth="1"/>
    <col min="59" max="16384" width="4.3984375" style="164"/>
  </cols>
  <sheetData>
    <row r="1" spans="2:64" s="117" customFormat="1" ht="20.25" customHeight="1" x14ac:dyDescent="0.45">
      <c r="C1" s="118" t="s">
        <v>216</v>
      </c>
      <c r="D1" s="118"/>
      <c r="E1" s="118"/>
      <c r="F1" s="118"/>
      <c r="G1" s="118"/>
      <c r="H1" s="119" t="s">
        <v>0</v>
      </c>
      <c r="J1" s="119"/>
      <c r="L1" s="118"/>
      <c r="M1" s="118"/>
      <c r="N1" s="118"/>
      <c r="O1" s="118"/>
      <c r="P1" s="118"/>
      <c r="Q1" s="118"/>
      <c r="R1" s="118"/>
      <c r="AM1" s="120"/>
      <c r="AN1" s="121"/>
      <c r="AO1" s="121" t="s">
        <v>68</v>
      </c>
      <c r="AP1" s="275" t="s">
        <v>176</v>
      </c>
      <c r="AQ1" s="276"/>
      <c r="AR1" s="276"/>
      <c r="AS1" s="276"/>
      <c r="AT1" s="276"/>
      <c r="AU1" s="276"/>
      <c r="AV1" s="276"/>
      <c r="AW1" s="276"/>
      <c r="AX1" s="276"/>
      <c r="AY1" s="276"/>
      <c r="AZ1" s="276"/>
      <c r="BA1" s="276"/>
      <c r="BB1" s="276"/>
      <c r="BC1" s="276"/>
      <c r="BD1" s="276"/>
      <c r="BE1" s="276"/>
      <c r="BF1" s="121" t="s">
        <v>21</v>
      </c>
    </row>
    <row r="2" spans="2:64" s="117" customFormat="1" ht="20.25" customHeight="1" x14ac:dyDescent="0.45">
      <c r="C2" s="118"/>
      <c r="D2" s="118"/>
      <c r="E2" s="118"/>
      <c r="F2" s="118"/>
      <c r="G2" s="118"/>
      <c r="J2" s="119"/>
      <c r="L2" s="118"/>
      <c r="M2" s="118"/>
      <c r="N2" s="118"/>
      <c r="O2" s="118"/>
      <c r="P2" s="118"/>
      <c r="Q2" s="118"/>
      <c r="R2" s="118"/>
      <c r="Y2" s="122" t="s">
        <v>64</v>
      </c>
      <c r="Z2" s="277">
        <v>6</v>
      </c>
      <c r="AA2" s="277"/>
      <c r="AB2" s="122" t="s">
        <v>65</v>
      </c>
      <c r="AC2" s="278">
        <f>IF(Z2=0,"",YEAR(DATE(2018+Z2,1,1)))</f>
        <v>2024</v>
      </c>
      <c r="AD2" s="278"/>
      <c r="AE2" s="123" t="s">
        <v>66</v>
      </c>
      <c r="AF2" s="123" t="s">
        <v>1</v>
      </c>
      <c r="AG2" s="277">
        <v>4</v>
      </c>
      <c r="AH2" s="277"/>
      <c r="AI2" s="123" t="s">
        <v>53</v>
      </c>
      <c r="AM2" s="120"/>
      <c r="AN2" s="121"/>
      <c r="AO2" s="121" t="s">
        <v>67</v>
      </c>
      <c r="AP2" s="277" t="s">
        <v>40</v>
      </c>
      <c r="AQ2" s="277"/>
      <c r="AR2" s="277"/>
      <c r="AS2" s="277"/>
      <c r="AT2" s="277"/>
      <c r="AU2" s="277"/>
      <c r="AV2" s="277"/>
      <c r="AW2" s="277"/>
      <c r="AX2" s="277"/>
      <c r="AY2" s="277"/>
      <c r="AZ2" s="277"/>
      <c r="BA2" s="277"/>
      <c r="BB2" s="277"/>
      <c r="BC2" s="277"/>
      <c r="BD2" s="277"/>
      <c r="BE2" s="277"/>
      <c r="BF2" s="121" t="s">
        <v>21</v>
      </c>
    </row>
    <row r="3" spans="2:64" s="124" customFormat="1" ht="20.25" customHeight="1" x14ac:dyDescent="0.45">
      <c r="G3" s="119"/>
      <c r="J3" s="119"/>
      <c r="L3" s="121"/>
      <c r="M3" s="121"/>
      <c r="N3" s="121"/>
      <c r="O3" s="121"/>
      <c r="P3" s="121"/>
      <c r="Q3" s="121"/>
      <c r="R3" s="121"/>
      <c r="Z3" s="125"/>
      <c r="AA3" s="125"/>
      <c r="AB3" s="126"/>
      <c r="AC3" s="127"/>
      <c r="AD3" s="126"/>
      <c r="BA3" s="128" t="s">
        <v>107</v>
      </c>
      <c r="BB3" s="279" t="s">
        <v>159</v>
      </c>
      <c r="BC3" s="280"/>
      <c r="BD3" s="280"/>
      <c r="BE3" s="281"/>
      <c r="BF3" s="121"/>
    </row>
    <row r="4" spans="2:64" s="124" customFormat="1" ht="19.2" x14ac:dyDescent="0.45">
      <c r="G4" s="119"/>
      <c r="J4" s="119"/>
      <c r="L4" s="121"/>
      <c r="M4" s="121"/>
      <c r="N4" s="121"/>
      <c r="O4" s="121"/>
      <c r="P4" s="121"/>
      <c r="Q4" s="121"/>
      <c r="R4" s="121"/>
      <c r="Z4" s="129"/>
      <c r="AA4" s="129"/>
      <c r="AG4" s="117"/>
      <c r="AH4" s="117"/>
      <c r="AI4" s="117"/>
      <c r="AJ4" s="117"/>
      <c r="AK4" s="117"/>
      <c r="AL4" s="117"/>
      <c r="AM4" s="117"/>
      <c r="AN4" s="117"/>
      <c r="AO4" s="117"/>
      <c r="AP4" s="117"/>
      <c r="AQ4" s="117"/>
      <c r="AR4" s="117"/>
      <c r="AS4" s="117"/>
      <c r="AT4" s="117"/>
      <c r="AU4" s="117"/>
      <c r="AV4" s="117"/>
      <c r="AW4" s="117"/>
      <c r="AX4" s="117"/>
      <c r="AY4" s="117"/>
      <c r="AZ4" s="117"/>
      <c r="BA4" s="128" t="s">
        <v>160</v>
      </c>
      <c r="BB4" s="279" t="s">
        <v>161</v>
      </c>
      <c r="BC4" s="280"/>
      <c r="BD4" s="280"/>
      <c r="BE4" s="281"/>
      <c r="BF4" s="130"/>
    </row>
    <row r="5" spans="2:64" s="124" customFormat="1" ht="6.75" customHeight="1" x14ac:dyDescent="0.45">
      <c r="C5" s="131"/>
      <c r="D5" s="131"/>
      <c r="E5" s="131"/>
      <c r="F5" s="131"/>
      <c r="G5" s="132"/>
      <c r="H5" s="131"/>
      <c r="I5" s="131"/>
      <c r="J5" s="132"/>
      <c r="K5" s="131"/>
      <c r="L5" s="133"/>
      <c r="M5" s="133"/>
      <c r="N5" s="133"/>
      <c r="O5" s="133"/>
      <c r="P5" s="133"/>
      <c r="Q5" s="133"/>
      <c r="R5" s="133"/>
      <c r="S5" s="131"/>
      <c r="T5" s="131"/>
      <c r="U5" s="131"/>
      <c r="V5" s="131"/>
      <c r="W5" s="131"/>
      <c r="X5" s="131"/>
      <c r="Y5" s="131"/>
      <c r="Z5" s="134"/>
      <c r="AA5" s="134"/>
      <c r="AB5" s="131"/>
      <c r="AC5" s="131"/>
      <c r="AD5" s="131"/>
      <c r="AE5" s="131"/>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30"/>
      <c r="BF5" s="130"/>
    </row>
    <row r="6" spans="2:64" s="124" customFormat="1" ht="20.25" customHeight="1" x14ac:dyDescent="0.45">
      <c r="C6" s="131"/>
      <c r="D6" s="131"/>
      <c r="E6" s="131"/>
      <c r="F6" s="131"/>
      <c r="G6" s="132"/>
      <c r="H6" s="131"/>
      <c r="I6" s="131"/>
      <c r="J6" s="132"/>
      <c r="K6" s="131"/>
      <c r="L6" s="133"/>
      <c r="M6" s="133"/>
      <c r="N6" s="133"/>
      <c r="O6" s="133"/>
      <c r="P6" s="133"/>
      <c r="Q6" s="133"/>
      <c r="R6" s="133"/>
      <c r="S6" s="131"/>
      <c r="T6" s="131"/>
      <c r="U6" s="131"/>
      <c r="V6" s="131"/>
      <c r="W6" s="131"/>
      <c r="X6" s="131"/>
      <c r="Y6" s="131"/>
      <c r="Z6" s="134"/>
      <c r="AA6" s="134"/>
      <c r="AB6" s="131"/>
      <c r="AC6" s="131"/>
      <c r="AD6" s="131"/>
      <c r="AE6" s="131"/>
      <c r="AG6" s="117"/>
      <c r="AH6" s="117"/>
      <c r="AI6" s="117"/>
      <c r="AJ6" s="117"/>
      <c r="AK6" s="117"/>
      <c r="AL6" s="117" t="s">
        <v>181</v>
      </c>
      <c r="AM6" s="117"/>
      <c r="AN6" s="117"/>
      <c r="AO6" s="117"/>
      <c r="AP6" s="117"/>
      <c r="AQ6" s="117"/>
      <c r="AR6" s="117"/>
      <c r="AS6" s="117"/>
      <c r="AT6" s="144"/>
      <c r="AU6" s="144"/>
      <c r="AV6" s="150"/>
      <c r="AW6" s="117"/>
      <c r="AX6" s="282">
        <v>40</v>
      </c>
      <c r="AY6" s="284"/>
      <c r="AZ6" s="150" t="s">
        <v>182</v>
      </c>
      <c r="BA6" s="117"/>
      <c r="BB6" s="282">
        <v>160</v>
      </c>
      <c r="BC6" s="284"/>
      <c r="BD6" s="150" t="s">
        <v>183</v>
      </c>
      <c r="BE6" s="117"/>
      <c r="BF6" s="130"/>
    </row>
    <row r="7" spans="2:64" s="124" customFormat="1" ht="6.75" customHeight="1" x14ac:dyDescent="0.45">
      <c r="C7" s="131"/>
      <c r="D7" s="131"/>
      <c r="E7" s="131"/>
      <c r="F7" s="131"/>
      <c r="G7" s="132"/>
      <c r="H7" s="131"/>
      <c r="I7" s="131"/>
      <c r="J7" s="132"/>
      <c r="K7" s="131"/>
      <c r="L7" s="133"/>
      <c r="M7" s="133"/>
      <c r="N7" s="133"/>
      <c r="O7" s="133"/>
      <c r="P7" s="133"/>
      <c r="Q7" s="133"/>
      <c r="R7" s="133"/>
      <c r="S7" s="131"/>
      <c r="T7" s="131"/>
      <c r="U7" s="131"/>
      <c r="V7" s="131"/>
      <c r="W7" s="131"/>
      <c r="X7" s="131"/>
      <c r="Y7" s="131"/>
      <c r="Z7" s="134"/>
      <c r="AA7" s="134"/>
      <c r="AB7" s="131"/>
      <c r="AC7" s="131"/>
      <c r="AD7" s="131"/>
      <c r="AE7" s="131"/>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30"/>
      <c r="BF7" s="130"/>
    </row>
    <row r="8" spans="2:64" s="124" customFormat="1" ht="20.25" customHeight="1" x14ac:dyDescent="0.45">
      <c r="B8" s="135"/>
      <c r="C8" s="135"/>
      <c r="D8" s="135"/>
      <c r="E8" s="135"/>
      <c r="F8" s="135"/>
      <c r="G8" s="136"/>
      <c r="H8" s="136"/>
      <c r="I8" s="136"/>
      <c r="J8" s="135"/>
      <c r="K8" s="135"/>
      <c r="L8" s="136"/>
      <c r="M8" s="136"/>
      <c r="N8" s="136"/>
      <c r="O8" s="135"/>
      <c r="P8" s="136"/>
      <c r="Q8" s="136"/>
      <c r="R8" s="136"/>
      <c r="S8" s="137"/>
      <c r="T8" s="138"/>
      <c r="U8" s="138"/>
      <c r="V8" s="139"/>
      <c r="Z8" s="134"/>
      <c r="AA8" s="140"/>
      <c r="AB8" s="132"/>
      <c r="AC8" s="134"/>
      <c r="AD8" s="134"/>
      <c r="AE8" s="134"/>
      <c r="AF8" s="141"/>
      <c r="AG8" s="142"/>
      <c r="AH8" s="142"/>
      <c r="AI8" s="142"/>
      <c r="AJ8" s="143"/>
      <c r="AK8" s="133"/>
      <c r="AL8" s="140"/>
      <c r="AM8" s="140"/>
      <c r="AN8" s="132"/>
      <c r="AO8" s="144"/>
      <c r="AP8" s="144"/>
      <c r="AQ8" s="144"/>
      <c r="AR8" s="145"/>
      <c r="AS8" s="145"/>
      <c r="AT8" s="117"/>
      <c r="AU8" s="144"/>
      <c r="AV8" s="144"/>
      <c r="AW8" s="135"/>
      <c r="AX8" s="117"/>
      <c r="AY8" s="117" t="s">
        <v>63</v>
      </c>
      <c r="AZ8" s="117"/>
      <c r="BA8" s="117"/>
      <c r="BB8" s="286">
        <f>DAY(EOMONTH(DATE(AC2,AG2,1),0))</f>
        <v>30</v>
      </c>
      <c r="BC8" s="287"/>
      <c r="BD8" s="117" t="s">
        <v>54</v>
      </c>
      <c r="BE8" s="117"/>
      <c r="BF8" s="117"/>
      <c r="BJ8" s="121"/>
      <c r="BK8" s="121"/>
      <c r="BL8" s="121"/>
    </row>
    <row r="9" spans="2:64" s="124" customFormat="1" ht="6" customHeight="1" x14ac:dyDescent="0.45">
      <c r="B9" s="146"/>
      <c r="C9" s="146"/>
      <c r="D9" s="146"/>
      <c r="E9" s="146"/>
      <c r="F9" s="146"/>
      <c r="G9" s="135"/>
      <c r="H9" s="136"/>
      <c r="I9" s="144"/>
      <c r="J9" s="144"/>
      <c r="K9" s="146"/>
      <c r="L9" s="135"/>
      <c r="M9" s="136"/>
      <c r="N9" s="144"/>
      <c r="O9" s="144"/>
      <c r="P9" s="135"/>
      <c r="Q9" s="144"/>
      <c r="R9" s="146"/>
      <c r="S9" s="144"/>
      <c r="T9" s="144"/>
      <c r="U9" s="144"/>
      <c r="V9" s="144"/>
      <c r="Z9" s="131"/>
      <c r="AA9" s="143"/>
      <c r="AB9" s="143"/>
      <c r="AC9" s="131"/>
      <c r="AD9" s="131"/>
      <c r="AE9" s="131"/>
      <c r="AF9" s="147"/>
      <c r="AG9" s="134"/>
      <c r="AH9" s="143"/>
      <c r="AI9" s="131"/>
      <c r="AJ9" s="142"/>
      <c r="AK9" s="143"/>
      <c r="AL9" s="143"/>
      <c r="AM9" s="143"/>
      <c r="AN9" s="143"/>
      <c r="AO9" s="131"/>
      <c r="AP9" s="117"/>
      <c r="AQ9" s="148"/>
      <c r="AR9" s="148"/>
      <c r="AS9" s="148"/>
      <c r="AT9" s="117"/>
      <c r="AU9" s="117"/>
      <c r="AV9" s="117"/>
      <c r="AW9" s="117"/>
      <c r="AX9" s="117"/>
      <c r="AY9" s="117"/>
      <c r="AZ9" s="117"/>
      <c r="BA9" s="117"/>
      <c r="BB9" s="117"/>
      <c r="BC9" s="117"/>
      <c r="BD9" s="117"/>
      <c r="BE9" s="117"/>
      <c r="BF9" s="117"/>
      <c r="BJ9" s="121"/>
      <c r="BK9" s="121"/>
      <c r="BL9" s="121"/>
    </row>
    <row r="10" spans="2:64" s="124" customFormat="1" ht="19.2" x14ac:dyDescent="0.2">
      <c r="B10" s="135"/>
      <c r="C10" s="135"/>
      <c r="D10" s="135"/>
      <c r="E10" s="135"/>
      <c r="F10" s="135"/>
      <c r="G10" s="136"/>
      <c r="H10" s="136"/>
      <c r="I10" s="136"/>
      <c r="J10" s="135"/>
      <c r="K10" s="135"/>
      <c r="L10" s="136"/>
      <c r="M10" s="136"/>
      <c r="N10" s="136"/>
      <c r="O10" s="135"/>
      <c r="P10" s="136"/>
      <c r="Q10" s="136"/>
      <c r="R10" s="136"/>
      <c r="S10" s="137"/>
      <c r="T10" s="138"/>
      <c r="U10" s="138"/>
      <c r="V10" s="139"/>
      <c r="Z10" s="134"/>
      <c r="AA10" s="140"/>
      <c r="AB10" s="132"/>
      <c r="AC10" s="134"/>
      <c r="AD10" s="134"/>
      <c r="AE10" s="134"/>
      <c r="AF10" s="147"/>
      <c r="AG10" s="142"/>
      <c r="AH10" s="142"/>
      <c r="AI10" s="142"/>
      <c r="AJ10" s="143"/>
      <c r="AK10" s="133"/>
      <c r="AL10" s="140"/>
      <c r="AM10" s="117"/>
      <c r="AN10" s="117"/>
      <c r="AO10" s="149"/>
      <c r="AP10" s="149"/>
      <c r="AQ10" s="149"/>
      <c r="AR10" s="150"/>
      <c r="AS10" s="148"/>
      <c r="AT10" s="148"/>
      <c r="AU10" s="148"/>
      <c r="AV10" s="143"/>
      <c r="AW10" s="143"/>
      <c r="AX10" s="151"/>
      <c r="AY10" s="151"/>
      <c r="AZ10" s="130" t="s">
        <v>184</v>
      </c>
      <c r="BA10" s="143"/>
      <c r="BB10" s="282">
        <v>1</v>
      </c>
      <c r="BC10" s="283"/>
      <c r="BD10" s="284"/>
      <c r="BE10" s="152" t="s">
        <v>22</v>
      </c>
      <c r="BF10" s="117"/>
      <c r="BJ10" s="121"/>
      <c r="BK10" s="121"/>
      <c r="BL10" s="121"/>
    </row>
    <row r="11" spans="2:64" s="124" customFormat="1" ht="6" customHeight="1" x14ac:dyDescent="0.2">
      <c r="B11" s="146"/>
      <c r="C11" s="146"/>
      <c r="D11" s="146"/>
      <c r="E11" s="146"/>
      <c r="F11" s="153"/>
      <c r="G11" s="146"/>
      <c r="H11" s="146"/>
      <c r="I11" s="146"/>
      <c r="J11" s="146"/>
      <c r="K11" s="135"/>
      <c r="L11" s="136"/>
      <c r="M11" s="144"/>
      <c r="N11" s="144"/>
      <c r="O11" s="135"/>
      <c r="P11" s="144"/>
      <c r="Q11" s="146"/>
      <c r="R11" s="144"/>
      <c r="S11" s="144"/>
      <c r="T11" s="144"/>
      <c r="U11" s="144"/>
      <c r="V11" s="153"/>
      <c r="Z11" s="131"/>
      <c r="AA11" s="143"/>
      <c r="AB11" s="143"/>
      <c r="AC11" s="131"/>
      <c r="AD11" s="131"/>
      <c r="AE11" s="131"/>
      <c r="AF11" s="147"/>
      <c r="AG11" s="134"/>
      <c r="AH11" s="142"/>
      <c r="AI11" s="143"/>
      <c r="AJ11" s="142"/>
      <c r="AK11" s="143"/>
      <c r="AL11" s="143"/>
      <c r="AM11" s="143"/>
      <c r="AN11" s="143"/>
      <c r="AO11" s="146"/>
      <c r="AP11" s="146"/>
      <c r="AQ11" s="135"/>
      <c r="AR11" s="154"/>
      <c r="AS11" s="148"/>
      <c r="AT11" s="148"/>
      <c r="AU11" s="148"/>
      <c r="AV11" s="143"/>
      <c r="AW11" s="143"/>
      <c r="AX11" s="151"/>
      <c r="AY11" s="151"/>
      <c r="AZ11" s="143"/>
      <c r="BA11" s="143"/>
      <c r="BB11" s="134"/>
      <c r="BC11" s="134"/>
      <c r="BD11" s="134"/>
      <c r="BE11" s="152"/>
      <c r="BF11" s="117"/>
      <c r="BJ11" s="121"/>
      <c r="BK11" s="121"/>
      <c r="BL11" s="121"/>
    </row>
    <row r="12" spans="2:64" s="124" customFormat="1" ht="20.25" customHeight="1" x14ac:dyDescent="0.2">
      <c r="B12" s="155"/>
      <c r="C12" s="155"/>
      <c r="D12" s="155"/>
      <c r="E12" s="155"/>
      <c r="F12" s="155"/>
      <c r="G12" s="155"/>
      <c r="H12" s="155"/>
      <c r="I12" s="155"/>
      <c r="J12" s="155"/>
      <c r="K12" s="155"/>
      <c r="L12" s="155"/>
      <c r="M12" s="155"/>
      <c r="N12" s="155"/>
      <c r="O12" s="155"/>
      <c r="P12" s="155"/>
      <c r="Q12" s="155"/>
      <c r="R12" s="155"/>
      <c r="S12" s="155"/>
      <c r="T12" s="155"/>
      <c r="U12" s="155"/>
      <c r="V12" s="155"/>
      <c r="Z12" s="135"/>
      <c r="AA12" s="156"/>
      <c r="AB12" s="156"/>
      <c r="AC12" s="135"/>
      <c r="AD12" s="134"/>
      <c r="AE12" s="134"/>
      <c r="AF12" s="141"/>
      <c r="AG12" s="132"/>
      <c r="AH12" s="142"/>
      <c r="AI12" s="143"/>
      <c r="AJ12" s="142"/>
      <c r="AK12" s="143"/>
      <c r="AL12" s="143"/>
      <c r="AM12" s="143"/>
      <c r="AN12" s="143"/>
      <c r="AO12" s="285"/>
      <c r="AP12" s="285"/>
      <c r="AQ12" s="285"/>
      <c r="AR12" s="150"/>
      <c r="AS12" s="148"/>
      <c r="AT12" s="148"/>
      <c r="AU12" s="148"/>
      <c r="AV12" s="143"/>
      <c r="AW12" s="143"/>
      <c r="AX12" s="151"/>
      <c r="AY12" s="151"/>
      <c r="AZ12" s="143"/>
      <c r="BA12" s="143"/>
      <c r="BB12" s="282">
        <v>1</v>
      </c>
      <c r="BC12" s="283"/>
      <c r="BD12" s="284"/>
      <c r="BE12" s="157" t="s">
        <v>23</v>
      </c>
      <c r="BF12" s="117"/>
      <c r="BJ12" s="121"/>
      <c r="BK12" s="121"/>
      <c r="BL12" s="121"/>
    </row>
    <row r="13" spans="2:64" s="124" customFormat="1" ht="6.75" customHeight="1" x14ac:dyDescent="0.2">
      <c r="B13" s="155"/>
      <c r="C13" s="155"/>
      <c r="D13" s="155"/>
      <c r="E13" s="155"/>
      <c r="F13" s="155"/>
      <c r="G13" s="155"/>
      <c r="H13" s="155"/>
      <c r="I13" s="155"/>
      <c r="J13" s="155"/>
      <c r="K13" s="155"/>
      <c r="L13" s="155"/>
      <c r="M13" s="155"/>
      <c r="N13" s="155"/>
      <c r="O13" s="155"/>
      <c r="P13" s="155"/>
      <c r="Q13" s="155"/>
      <c r="R13" s="155"/>
      <c r="S13" s="155"/>
      <c r="T13" s="155"/>
      <c r="U13" s="155"/>
      <c r="V13" s="155"/>
      <c r="Z13" s="136"/>
      <c r="AA13" s="158"/>
      <c r="AB13" s="158"/>
      <c r="AC13" s="136"/>
      <c r="AD13" s="142"/>
      <c r="AE13" s="142"/>
      <c r="AF13" s="147"/>
      <c r="AG13" s="117"/>
      <c r="AH13" s="117"/>
      <c r="AI13" s="117"/>
      <c r="AJ13" s="117"/>
      <c r="AK13" s="117"/>
      <c r="AL13" s="117"/>
      <c r="AM13" s="117"/>
      <c r="AN13" s="117"/>
      <c r="AO13" s="146"/>
      <c r="AP13" s="146"/>
      <c r="AQ13" s="146"/>
      <c r="AR13" s="117"/>
      <c r="AS13" s="148"/>
      <c r="AT13" s="148"/>
      <c r="AU13" s="148"/>
      <c r="AV13" s="143"/>
      <c r="AW13" s="143"/>
      <c r="AX13" s="151"/>
      <c r="AY13" s="151"/>
      <c r="AZ13" s="143"/>
      <c r="BA13" s="143"/>
      <c r="BB13" s="134"/>
      <c r="BC13" s="134"/>
      <c r="BD13" s="134"/>
      <c r="BE13" s="152"/>
      <c r="BF13" s="117"/>
      <c r="BJ13" s="121"/>
      <c r="BK13" s="121"/>
      <c r="BL13" s="121"/>
    </row>
    <row r="14" spans="2:64" s="124" customFormat="1" ht="19.2" x14ac:dyDescent="0.45">
      <c r="B14" s="155"/>
      <c r="C14" s="155"/>
      <c r="D14" s="155"/>
      <c r="E14" s="155"/>
      <c r="F14" s="155"/>
      <c r="G14" s="155"/>
      <c r="H14" s="155"/>
      <c r="I14" s="155"/>
      <c r="J14" s="155"/>
      <c r="K14" s="155"/>
      <c r="L14" s="155"/>
      <c r="M14" s="155"/>
      <c r="N14" s="155"/>
      <c r="O14" s="155"/>
      <c r="P14" s="155"/>
      <c r="Q14" s="155"/>
      <c r="R14" s="155"/>
      <c r="S14" s="155"/>
      <c r="T14" s="155"/>
      <c r="U14" s="155"/>
      <c r="V14" s="155"/>
      <c r="Z14" s="135"/>
      <c r="AA14" s="156"/>
      <c r="AB14" s="156"/>
      <c r="AC14" s="135"/>
      <c r="AD14" s="134"/>
      <c r="AE14" s="134"/>
      <c r="AF14" s="147"/>
      <c r="AG14" s="117"/>
      <c r="AH14" s="117"/>
      <c r="AI14" s="117"/>
      <c r="AJ14" s="117"/>
      <c r="AK14" s="117"/>
      <c r="AL14" s="117"/>
      <c r="AM14" s="117"/>
      <c r="AN14" s="117"/>
      <c r="AO14" s="144"/>
      <c r="AP14" s="144"/>
      <c r="AQ14" s="144"/>
      <c r="AR14" s="117"/>
      <c r="AS14" s="148"/>
      <c r="AT14" s="130" t="s">
        <v>185</v>
      </c>
      <c r="AU14" s="288">
        <v>0.39583333333333331</v>
      </c>
      <c r="AV14" s="289"/>
      <c r="AW14" s="290"/>
      <c r="AX14" s="134" t="s">
        <v>2</v>
      </c>
      <c r="AY14" s="288">
        <v>0.6875</v>
      </c>
      <c r="AZ14" s="289"/>
      <c r="BA14" s="290"/>
      <c r="BB14" s="133" t="s">
        <v>24</v>
      </c>
      <c r="BC14" s="291">
        <f>(AY14-AU14)*24</f>
        <v>7</v>
      </c>
      <c r="BD14" s="292"/>
      <c r="BE14" s="132" t="s">
        <v>25</v>
      </c>
      <c r="BF14" s="134"/>
      <c r="BJ14" s="121"/>
      <c r="BK14" s="121"/>
      <c r="BL14" s="121"/>
    </row>
    <row r="15" spans="2:64" s="124" customFormat="1" ht="6.75" customHeight="1" x14ac:dyDescent="0.2">
      <c r="C15" s="145"/>
      <c r="D15" s="145"/>
      <c r="E15" s="145"/>
      <c r="F15" s="145"/>
      <c r="G15" s="131"/>
      <c r="H15" s="131"/>
      <c r="I15" s="133"/>
      <c r="J15" s="134"/>
      <c r="K15" s="142"/>
      <c r="L15" s="143"/>
      <c r="M15" s="143"/>
      <c r="N15" s="134"/>
      <c r="O15" s="143"/>
      <c r="P15" s="131"/>
      <c r="Q15" s="142"/>
      <c r="R15" s="143"/>
      <c r="S15" s="143"/>
      <c r="T15" s="143"/>
      <c r="U15" s="143"/>
      <c r="V15" s="131"/>
      <c r="W15" s="133"/>
      <c r="X15" s="159"/>
      <c r="Y15" s="159"/>
      <c r="Z15" s="132"/>
      <c r="AA15" s="134"/>
      <c r="AB15" s="133"/>
      <c r="AC15" s="134"/>
      <c r="AD15" s="142"/>
      <c r="AE15" s="143"/>
      <c r="AF15" s="147"/>
      <c r="AG15" s="141"/>
      <c r="AH15" s="160"/>
      <c r="AI15" s="147"/>
      <c r="AJ15" s="160"/>
      <c r="AK15" s="147"/>
      <c r="AL15" s="147"/>
      <c r="AM15" s="147"/>
      <c r="AN15" s="147"/>
      <c r="AO15" s="161"/>
      <c r="AQ15" s="129"/>
      <c r="AR15" s="129"/>
      <c r="AS15" s="129"/>
      <c r="AT15" s="129"/>
      <c r="AU15" s="129"/>
      <c r="AV15" s="147"/>
      <c r="AW15" s="147"/>
      <c r="AX15" s="162"/>
      <c r="AY15" s="162"/>
      <c r="AZ15" s="147"/>
      <c r="BA15" s="147"/>
      <c r="BB15" s="141"/>
      <c r="BC15" s="141"/>
      <c r="BD15" s="141"/>
      <c r="BE15" s="163"/>
      <c r="BJ15" s="121"/>
      <c r="BK15" s="121"/>
      <c r="BL15" s="121"/>
    </row>
    <row r="16" spans="2:64" ht="8.4" customHeight="1" thickBot="1" x14ac:dyDescent="0.5">
      <c r="C16" s="165"/>
      <c r="D16" s="165"/>
      <c r="E16" s="165"/>
      <c r="F16" s="165"/>
      <c r="G16" s="165"/>
      <c r="X16" s="165"/>
      <c r="AN16" s="165"/>
      <c r="BE16" s="166"/>
      <c r="BF16" s="166"/>
      <c r="BG16" s="166"/>
    </row>
    <row r="17" spans="2:58" ht="20.25" customHeight="1" x14ac:dyDescent="0.45">
      <c r="B17" s="337" t="s">
        <v>98</v>
      </c>
      <c r="C17" s="340" t="s">
        <v>186</v>
      </c>
      <c r="D17" s="341"/>
      <c r="E17" s="342"/>
      <c r="F17" s="167"/>
      <c r="G17" s="349" t="s">
        <v>187</v>
      </c>
      <c r="H17" s="352" t="s">
        <v>188</v>
      </c>
      <c r="I17" s="341"/>
      <c r="J17" s="341"/>
      <c r="K17" s="342"/>
      <c r="L17" s="352" t="s">
        <v>189</v>
      </c>
      <c r="M17" s="341"/>
      <c r="N17" s="341"/>
      <c r="O17" s="355"/>
      <c r="P17" s="358"/>
      <c r="Q17" s="359"/>
      <c r="R17" s="360"/>
      <c r="S17" s="367" t="s">
        <v>190</v>
      </c>
      <c r="T17" s="368"/>
      <c r="U17" s="368"/>
      <c r="V17" s="368"/>
      <c r="W17" s="368"/>
      <c r="X17" s="368"/>
      <c r="Y17" s="368"/>
      <c r="Z17" s="368"/>
      <c r="AA17" s="368"/>
      <c r="AB17" s="368"/>
      <c r="AC17" s="368"/>
      <c r="AD17" s="368"/>
      <c r="AE17" s="368"/>
      <c r="AF17" s="368"/>
      <c r="AG17" s="368"/>
      <c r="AH17" s="368"/>
      <c r="AI17" s="368"/>
      <c r="AJ17" s="368"/>
      <c r="AK17" s="368"/>
      <c r="AL17" s="368"/>
      <c r="AM17" s="368"/>
      <c r="AN17" s="368"/>
      <c r="AO17" s="368"/>
      <c r="AP17" s="368"/>
      <c r="AQ17" s="368"/>
      <c r="AR17" s="368"/>
      <c r="AS17" s="368"/>
      <c r="AT17" s="368"/>
      <c r="AU17" s="368"/>
      <c r="AV17" s="368"/>
      <c r="AW17" s="369"/>
      <c r="AX17" s="323" t="str">
        <f>IF(BB3="４週","(11) 1～4週目の勤務時間数合計","(11) 1か月の勤務時間数   合計")</f>
        <v>(11) 1～4週目の勤務時間数合計</v>
      </c>
      <c r="AY17" s="324"/>
      <c r="AZ17" s="329" t="s">
        <v>191</v>
      </c>
      <c r="BA17" s="330"/>
      <c r="BB17" s="293" t="s">
        <v>192</v>
      </c>
      <c r="BC17" s="294"/>
      <c r="BD17" s="294"/>
      <c r="BE17" s="294"/>
      <c r="BF17" s="295"/>
    </row>
    <row r="18" spans="2:58" ht="20.25" customHeight="1" x14ac:dyDescent="0.45">
      <c r="B18" s="338"/>
      <c r="C18" s="343"/>
      <c r="D18" s="344"/>
      <c r="E18" s="345"/>
      <c r="F18" s="168"/>
      <c r="G18" s="350"/>
      <c r="H18" s="353"/>
      <c r="I18" s="344"/>
      <c r="J18" s="344"/>
      <c r="K18" s="345"/>
      <c r="L18" s="353"/>
      <c r="M18" s="344"/>
      <c r="N18" s="344"/>
      <c r="O18" s="356"/>
      <c r="P18" s="361"/>
      <c r="Q18" s="362"/>
      <c r="R18" s="363"/>
      <c r="S18" s="370" t="s">
        <v>16</v>
      </c>
      <c r="T18" s="371"/>
      <c r="U18" s="371"/>
      <c r="V18" s="371"/>
      <c r="W18" s="371"/>
      <c r="X18" s="371"/>
      <c r="Y18" s="372"/>
      <c r="Z18" s="370" t="s">
        <v>17</v>
      </c>
      <c r="AA18" s="371"/>
      <c r="AB18" s="371"/>
      <c r="AC18" s="371"/>
      <c r="AD18" s="371"/>
      <c r="AE18" s="371"/>
      <c r="AF18" s="372"/>
      <c r="AG18" s="370" t="s">
        <v>18</v>
      </c>
      <c r="AH18" s="371"/>
      <c r="AI18" s="371"/>
      <c r="AJ18" s="371"/>
      <c r="AK18" s="371"/>
      <c r="AL18" s="371"/>
      <c r="AM18" s="372"/>
      <c r="AN18" s="370" t="s">
        <v>19</v>
      </c>
      <c r="AO18" s="371"/>
      <c r="AP18" s="371"/>
      <c r="AQ18" s="371"/>
      <c r="AR18" s="371"/>
      <c r="AS18" s="371"/>
      <c r="AT18" s="372"/>
      <c r="AU18" s="373" t="s">
        <v>20</v>
      </c>
      <c r="AV18" s="374"/>
      <c r="AW18" s="375"/>
      <c r="AX18" s="325"/>
      <c r="AY18" s="326"/>
      <c r="AZ18" s="331"/>
      <c r="BA18" s="332"/>
      <c r="BB18" s="296"/>
      <c r="BC18" s="297"/>
      <c r="BD18" s="297"/>
      <c r="BE18" s="297"/>
      <c r="BF18" s="298"/>
    </row>
    <row r="19" spans="2:58" ht="20.25" customHeight="1" x14ac:dyDescent="0.45">
      <c r="B19" s="338"/>
      <c r="C19" s="343"/>
      <c r="D19" s="344"/>
      <c r="E19" s="345"/>
      <c r="F19" s="168"/>
      <c r="G19" s="350"/>
      <c r="H19" s="353"/>
      <c r="I19" s="344"/>
      <c r="J19" s="344"/>
      <c r="K19" s="345"/>
      <c r="L19" s="353"/>
      <c r="M19" s="344"/>
      <c r="N19" s="344"/>
      <c r="O19" s="356"/>
      <c r="P19" s="361"/>
      <c r="Q19" s="362"/>
      <c r="R19" s="363"/>
      <c r="S19" s="169">
        <v>1</v>
      </c>
      <c r="T19" s="170">
        <v>2</v>
      </c>
      <c r="U19" s="170">
        <v>3</v>
      </c>
      <c r="V19" s="170">
        <v>4</v>
      </c>
      <c r="W19" s="170">
        <v>5</v>
      </c>
      <c r="X19" s="170">
        <v>6</v>
      </c>
      <c r="Y19" s="171">
        <v>7</v>
      </c>
      <c r="Z19" s="169">
        <v>8</v>
      </c>
      <c r="AA19" s="170">
        <v>9</v>
      </c>
      <c r="AB19" s="170">
        <v>10</v>
      </c>
      <c r="AC19" s="170">
        <v>11</v>
      </c>
      <c r="AD19" s="170">
        <v>12</v>
      </c>
      <c r="AE19" s="170">
        <v>13</v>
      </c>
      <c r="AF19" s="171">
        <v>14</v>
      </c>
      <c r="AG19" s="172">
        <v>15</v>
      </c>
      <c r="AH19" s="170">
        <v>16</v>
      </c>
      <c r="AI19" s="170">
        <v>17</v>
      </c>
      <c r="AJ19" s="170">
        <v>18</v>
      </c>
      <c r="AK19" s="170">
        <v>19</v>
      </c>
      <c r="AL19" s="170">
        <v>20</v>
      </c>
      <c r="AM19" s="171">
        <v>21</v>
      </c>
      <c r="AN19" s="169">
        <v>22</v>
      </c>
      <c r="AO19" s="170">
        <v>23</v>
      </c>
      <c r="AP19" s="170">
        <v>24</v>
      </c>
      <c r="AQ19" s="170">
        <v>25</v>
      </c>
      <c r="AR19" s="170">
        <v>26</v>
      </c>
      <c r="AS19" s="170">
        <v>27</v>
      </c>
      <c r="AT19" s="171">
        <v>28</v>
      </c>
      <c r="AU19" s="173" t="str">
        <f>IF($BB$3="暦月",IF(DAY(DATE($AC$2,$AG$2,29))=29,29,""),"")</f>
        <v/>
      </c>
      <c r="AV19" s="174" t="str">
        <f>IF($BB$3="暦月",IF(DAY(DATE($AC$2,$AG$2,30))=30,30,""),"")</f>
        <v/>
      </c>
      <c r="AW19" s="175" t="str">
        <f>IF($BB$3="暦月",IF(DAY(DATE($AC$2,$AG$2,31))=31,31,""),"")</f>
        <v/>
      </c>
      <c r="AX19" s="325"/>
      <c r="AY19" s="326"/>
      <c r="AZ19" s="331"/>
      <c r="BA19" s="332"/>
      <c r="BB19" s="296"/>
      <c r="BC19" s="297"/>
      <c r="BD19" s="297"/>
      <c r="BE19" s="297"/>
      <c r="BF19" s="298"/>
    </row>
    <row r="20" spans="2:58" ht="20.25" hidden="1" customHeight="1" x14ac:dyDescent="0.45">
      <c r="B20" s="338"/>
      <c r="C20" s="343"/>
      <c r="D20" s="344"/>
      <c r="E20" s="345"/>
      <c r="F20" s="168"/>
      <c r="G20" s="350"/>
      <c r="H20" s="353"/>
      <c r="I20" s="344"/>
      <c r="J20" s="344"/>
      <c r="K20" s="345"/>
      <c r="L20" s="353"/>
      <c r="M20" s="344"/>
      <c r="N20" s="344"/>
      <c r="O20" s="356"/>
      <c r="P20" s="361"/>
      <c r="Q20" s="362"/>
      <c r="R20" s="363"/>
      <c r="S20" s="169">
        <f>WEEKDAY(DATE($AC$2,$AG$2,1))</f>
        <v>2</v>
      </c>
      <c r="T20" s="170">
        <f>WEEKDAY(DATE($AC$2,$AG$2,2))</f>
        <v>3</v>
      </c>
      <c r="U20" s="170">
        <f>WEEKDAY(DATE($AC$2,$AG$2,3))</f>
        <v>4</v>
      </c>
      <c r="V20" s="170">
        <f>WEEKDAY(DATE($AC$2,$AG$2,4))</f>
        <v>5</v>
      </c>
      <c r="W20" s="170">
        <f>WEEKDAY(DATE($AC$2,$AG$2,5))</f>
        <v>6</v>
      </c>
      <c r="X20" s="170">
        <f>WEEKDAY(DATE($AC$2,$AG$2,6))</f>
        <v>7</v>
      </c>
      <c r="Y20" s="171">
        <f>WEEKDAY(DATE($AC$2,$AG$2,7))</f>
        <v>1</v>
      </c>
      <c r="Z20" s="169">
        <f>WEEKDAY(DATE($AC$2,$AG$2,8))</f>
        <v>2</v>
      </c>
      <c r="AA20" s="170">
        <f>WEEKDAY(DATE($AC$2,$AG$2,9))</f>
        <v>3</v>
      </c>
      <c r="AB20" s="170">
        <f>WEEKDAY(DATE($AC$2,$AG$2,10))</f>
        <v>4</v>
      </c>
      <c r="AC20" s="170">
        <f>WEEKDAY(DATE($AC$2,$AG$2,11))</f>
        <v>5</v>
      </c>
      <c r="AD20" s="170">
        <f>WEEKDAY(DATE($AC$2,$AG$2,12))</f>
        <v>6</v>
      </c>
      <c r="AE20" s="170">
        <f>WEEKDAY(DATE($AC$2,$AG$2,13))</f>
        <v>7</v>
      </c>
      <c r="AF20" s="171">
        <f>WEEKDAY(DATE($AC$2,$AG$2,14))</f>
        <v>1</v>
      </c>
      <c r="AG20" s="169">
        <f>WEEKDAY(DATE($AC$2,$AG$2,15))</f>
        <v>2</v>
      </c>
      <c r="AH20" s="170">
        <f>WEEKDAY(DATE($AC$2,$AG$2,16))</f>
        <v>3</v>
      </c>
      <c r="AI20" s="170">
        <f>WEEKDAY(DATE($AC$2,$AG$2,17))</f>
        <v>4</v>
      </c>
      <c r="AJ20" s="170">
        <f>WEEKDAY(DATE($AC$2,$AG$2,18))</f>
        <v>5</v>
      </c>
      <c r="AK20" s="170">
        <f>WEEKDAY(DATE($AC$2,$AG$2,19))</f>
        <v>6</v>
      </c>
      <c r="AL20" s="170">
        <f>WEEKDAY(DATE($AC$2,$AG$2,20))</f>
        <v>7</v>
      </c>
      <c r="AM20" s="171">
        <f>WEEKDAY(DATE($AC$2,$AG$2,21))</f>
        <v>1</v>
      </c>
      <c r="AN20" s="169">
        <f>WEEKDAY(DATE($AC$2,$AG$2,22))</f>
        <v>2</v>
      </c>
      <c r="AO20" s="170">
        <f>WEEKDAY(DATE($AC$2,$AG$2,23))</f>
        <v>3</v>
      </c>
      <c r="AP20" s="170">
        <f>WEEKDAY(DATE($AC$2,$AG$2,24))</f>
        <v>4</v>
      </c>
      <c r="AQ20" s="170">
        <f>WEEKDAY(DATE($AC$2,$AG$2,25))</f>
        <v>5</v>
      </c>
      <c r="AR20" s="170">
        <f>WEEKDAY(DATE($AC$2,$AG$2,26))</f>
        <v>6</v>
      </c>
      <c r="AS20" s="170">
        <f>WEEKDAY(DATE($AC$2,$AG$2,27))</f>
        <v>7</v>
      </c>
      <c r="AT20" s="171">
        <f>WEEKDAY(DATE($AC$2,$AG$2,28))</f>
        <v>1</v>
      </c>
      <c r="AU20" s="169">
        <f>IF(AU19=29,WEEKDAY(DATE($AC$2,$AG$2,29)),0)</f>
        <v>0</v>
      </c>
      <c r="AV20" s="170">
        <f>IF(AV19=30,WEEKDAY(DATE($AC$2,$AG$2,30)),0)</f>
        <v>0</v>
      </c>
      <c r="AW20" s="171">
        <f>IF(AW19=31,WEEKDAY(DATE($AC$2,$AG$2,31)),0)</f>
        <v>0</v>
      </c>
      <c r="AX20" s="325"/>
      <c r="AY20" s="326"/>
      <c r="AZ20" s="331"/>
      <c r="BA20" s="332"/>
      <c r="BB20" s="296"/>
      <c r="BC20" s="297"/>
      <c r="BD20" s="297"/>
      <c r="BE20" s="297"/>
      <c r="BF20" s="298"/>
    </row>
    <row r="21" spans="2:58" ht="22.5" customHeight="1" thickBot="1" x14ac:dyDescent="0.5">
      <c r="B21" s="339"/>
      <c r="C21" s="346"/>
      <c r="D21" s="347"/>
      <c r="E21" s="348"/>
      <c r="F21" s="176"/>
      <c r="G21" s="351"/>
      <c r="H21" s="354"/>
      <c r="I21" s="347"/>
      <c r="J21" s="347"/>
      <c r="K21" s="348"/>
      <c r="L21" s="354"/>
      <c r="M21" s="347"/>
      <c r="N21" s="347"/>
      <c r="O21" s="357"/>
      <c r="P21" s="364"/>
      <c r="Q21" s="365"/>
      <c r="R21" s="366"/>
      <c r="S21" s="177" t="str">
        <f>IF(S20=1,"日",IF(S20=2,"月",IF(S20=3,"火",IF(S20=4,"水",IF(S20=5,"木",IF(S20=6,"金","土"))))))</f>
        <v>月</v>
      </c>
      <c r="T21" s="178" t="str">
        <f t="shared" ref="T21:AT21" si="0">IF(T20=1,"日",IF(T20=2,"月",IF(T20=3,"火",IF(T20=4,"水",IF(T20=5,"木",IF(T20=6,"金","土"))))))</f>
        <v>火</v>
      </c>
      <c r="U21" s="178" t="str">
        <f t="shared" si="0"/>
        <v>水</v>
      </c>
      <c r="V21" s="178" t="str">
        <f t="shared" si="0"/>
        <v>木</v>
      </c>
      <c r="W21" s="178" t="str">
        <f t="shared" si="0"/>
        <v>金</v>
      </c>
      <c r="X21" s="178" t="str">
        <f t="shared" si="0"/>
        <v>土</v>
      </c>
      <c r="Y21" s="179" t="str">
        <f t="shared" si="0"/>
        <v>日</v>
      </c>
      <c r="Z21" s="177" t="str">
        <f>IF(Z20=1,"日",IF(Z20=2,"月",IF(Z20=3,"火",IF(Z20=4,"水",IF(Z20=5,"木",IF(Z20=6,"金","土"))))))</f>
        <v>月</v>
      </c>
      <c r="AA21" s="178" t="str">
        <f t="shared" si="0"/>
        <v>火</v>
      </c>
      <c r="AB21" s="178" t="str">
        <f t="shared" si="0"/>
        <v>水</v>
      </c>
      <c r="AC21" s="178" t="str">
        <f t="shared" si="0"/>
        <v>木</v>
      </c>
      <c r="AD21" s="178" t="str">
        <f t="shared" si="0"/>
        <v>金</v>
      </c>
      <c r="AE21" s="178" t="str">
        <f t="shared" si="0"/>
        <v>土</v>
      </c>
      <c r="AF21" s="179" t="str">
        <f t="shared" si="0"/>
        <v>日</v>
      </c>
      <c r="AG21" s="177" t="str">
        <f>IF(AG20=1,"日",IF(AG20=2,"月",IF(AG20=3,"火",IF(AG20=4,"水",IF(AG20=5,"木",IF(AG20=6,"金","土"))))))</f>
        <v>月</v>
      </c>
      <c r="AH21" s="178" t="str">
        <f t="shared" si="0"/>
        <v>火</v>
      </c>
      <c r="AI21" s="178" t="str">
        <f t="shared" si="0"/>
        <v>水</v>
      </c>
      <c r="AJ21" s="178" t="str">
        <f t="shared" si="0"/>
        <v>木</v>
      </c>
      <c r="AK21" s="178" t="str">
        <f t="shared" si="0"/>
        <v>金</v>
      </c>
      <c r="AL21" s="178" t="str">
        <f t="shared" si="0"/>
        <v>土</v>
      </c>
      <c r="AM21" s="179" t="str">
        <f t="shared" si="0"/>
        <v>日</v>
      </c>
      <c r="AN21" s="177" t="str">
        <f>IF(AN20=1,"日",IF(AN20=2,"月",IF(AN20=3,"火",IF(AN20=4,"水",IF(AN20=5,"木",IF(AN20=6,"金","土"))))))</f>
        <v>月</v>
      </c>
      <c r="AO21" s="178" t="str">
        <f t="shared" si="0"/>
        <v>火</v>
      </c>
      <c r="AP21" s="178" t="str">
        <f t="shared" si="0"/>
        <v>水</v>
      </c>
      <c r="AQ21" s="178" t="str">
        <f t="shared" si="0"/>
        <v>木</v>
      </c>
      <c r="AR21" s="178" t="str">
        <f t="shared" si="0"/>
        <v>金</v>
      </c>
      <c r="AS21" s="178" t="str">
        <f t="shared" si="0"/>
        <v>土</v>
      </c>
      <c r="AT21" s="179" t="str">
        <f t="shared" si="0"/>
        <v>日</v>
      </c>
      <c r="AU21" s="178" t="str">
        <f>IF(AU20=1,"日",IF(AU20=2,"月",IF(AU20=3,"火",IF(AU20=4,"水",IF(AU20=5,"木",IF(AU20=6,"金",IF(AU20=0,"","土")))))))</f>
        <v/>
      </c>
      <c r="AV21" s="178" t="str">
        <f>IF(AV20=1,"日",IF(AV20=2,"月",IF(AV20=3,"火",IF(AV20=4,"水",IF(AV20=5,"木",IF(AV20=6,"金",IF(AV20=0,"","土")))))))</f>
        <v/>
      </c>
      <c r="AW21" s="178" t="str">
        <f>IF(AW20=1,"日",IF(AW20=2,"月",IF(AW20=3,"火",IF(AW20=4,"水",IF(AW20=5,"木",IF(AW20=6,"金",IF(AW20=0,"","土")))))))</f>
        <v/>
      </c>
      <c r="AX21" s="327"/>
      <c r="AY21" s="328"/>
      <c r="AZ21" s="333"/>
      <c r="BA21" s="334"/>
      <c r="BB21" s="299"/>
      <c r="BC21" s="300"/>
      <c r="BD21" s="300"/>
      <c r="BE21" s="300"/>
      <c r="BF21" s="301"/>
    </row>
    <row r="22" spans="2:58" ht="20.25" customHeight="1" x14ac:dyDescent="0.45">
      <c r="B22" s="390">
        <v>1</v>
      </c>
      <c r="C22" s="395" t="s">
        <v>4</v>
      </c>
      <c r="D22" s="396"/>
      <c r="E22" s="397"/>
      <c r="F22" s="90"/>
      <c r="G22" s="407" t="s">
        <v>123</v>
      </c>
      <c r="H22" s="409" t="s">
        <v>214</v>
      </c>
      <c r="I22" s="410"/>
      <c r="J22" s="410"/>
      <c r="K22" s="411"/>
      <c r="L22" s="415" t="s">
        <v>124</v>
      </c>
      <c r="M22" s="416"/>
      <c r="N22" s="416"/>
      <c r="O22" s="417"/>
      <c r="P22" s="421" t="s">
        <v>49</v>
      </c>
      <c r="Q22" s="422"/>
      <c r="R22" s="423"/>
      <c r="S22" s="106" t="s">
        <v>162</v>
      </c>
      <c r="T22" s="107" t="s">
        <v>167</v>
      </c>
      <c r="U22" s="107"/>
      <c r="V22" s="107" t="s">
        <v>162</v>
      </c>
      <c r="W22" s="107" t="s">
        <v>162</v>
      </c>
      <c r="X22" s="107"/>
      <c r="Y22" s="108" t="s">
        <v>162</v>
      </c>
      <c r="Z22" s="106" t="s">
        <v>162</v>
      </c>
      <c r="AA22" s="107" t="s">
        <v>162</v>
      </c>
      <c r="AB22" s="107"/>
      <c r="AC22" s="107" t="s">
        <v>162</v>
      </c>
      <c r="AD22" s="107" t="s">
        <v>162</v>
      </c>
      <c r="AE22" s="107"/>
      <c r="AF22" s="108" t="s">
        <v>162</v>
      </c>
      <c r="AG22" s="106" t="s">
        <v>162</v>
      </c>
      <c r="AH22" s="107" t="s">
        <v>162</v>
      </c>
      <c r="AI22" s="107"/>
      <c r="AJ22" s="107" t="s">
        <v>162</v>
      </c>
      <c r="AK22" s="107" t="s">
        <v>162</v>
      </c>
      <c r="AL22" s="107"/>
      <c r="AM22" s="108" t="s">
        <v>162</v>
      </c>
      <c r="AN22" s="106" t="s">
        <v>162</v>
      </c>
      <c r="AO22" s="107" t="s">
        <v>162</v>
      </c>
      <c r="AP22" s="107"/>
      <c r="AQ22" s="107" t="s">
        <v>162</v>
      </c>
      <c r="AR22" s="107" t="s">
        <v>162</v>
      </c>
      <c r="AS22" s="107"/>
      <c r="AT22" s="108" t="s">
        <v>162</v>
      </c>
      <c r="AU22" s="106"/>
      <c r="AV22" s="107"/>
      <c r="AW22" s="107"/>
      <c r="AX22" s="391"/>
      <c r="AY22" s="392"/>
      <c r="AZ22" s="393"/>
      <c r="BA22" s="394"/>
      <c r="BB22" s="302"/>
      <c r="BC22" s="303"/>
      <c r="BD22" s="303"/>
      <c r="BE22" s="303"/>
      <c r="BF22" s="304"/>
    </row>
    <row r="23" spans="2:58" ht="20.25" customHeight="1" x14ac:dyDescent="0.45">
      <c r="B23" s="376"/>
      <c r="C23" s="398"/>
      <c r="D23" s="399"/>
      <c r="E23" s="400"/>
      <c r="F23" s="91"/>
      <c r="G23" s="408"/>
      <c r="H23" s="412"/>
      <c r="I23" s="413"/>
      <c r="J23" s="413"/>
      <c r="K23" s="414"/>
      <c r="L23" s="418"/>
      <c r="M23" s="419"/>
      <c r="N23" s="419"/>
      <c r="O23" s="420"/>
      <c r="P23" s="311" t="s">
        <v>15</v>
      </c>
      <c r="Q23" s="312"/>
      <c r="R23" s="313"/>
      <c r="S23" s="231">
        <f>IF(S22="","",VLOOKUP(S22,【記載例】シフト記号表!$C$6:$K$35,9,FALSE))</f>
        <v>8</v>
      </c>
      <c r="T23" s="232">
        <f>IF(T22="","",VLOOKUP(T22,【記載例】シフト記号表!$C$6:$K$35,9,FALSE))</f>
        <v>8</v>
      </c>
      <c r="U23" s="232" t="str">
        <f>IF(U22="","",VLOOKUP(U22,【記載例】シフト記号表!$C$6:$K$35,9,FALSE))</f>
        <v/>
      </c>
      <c r="V23" s="232">
        <f>IF(V22="","",VLOOKUP(V22,【記載例】シフト記号表!$C$6:$K$35,9,FALSE))</f>
        <v>8</v>
      </c>
      <c r="W23" s="232">
        <f>IF(W22="","",VLOOKUP(W22,【記載例】シフト記号表!$C$6:$K$35,9,FALSE))</f>
        <v>8</v>
      </c>
      <c r="X23" s="232" t="str">
        <f>IF(X22="","",VLOOKUP(X22,【記載例】シフト記号表!$C$6:$K$35,9,FALSE))</f>
        <v/>
      </c>
      <c r="Y23" s="233">
        <f>IF(Y22="","",VLOOKUP(Y22,【記載例】シフト記号表!$C$6:$K$35,9,FALSE))</f>
        <v>8</v>
      </c>
      <c r="Z23" s="231">
        <f>IF(Z22="","",VLOOKUP(Z22,【記載例】シフト記号表!$C$6:$K$35,9,FALSE))</f>
        <v>8</v>
      </c>
      <c r="AA23" s="232">
        <f>IF(AA22="","",VLOOKUP(AA22,【記載例】シフト記号表!$C$6:$K$35,9,FALSE))</f>
        <v>8</v>
      </c>
      <c r="AB23" s="232" t="str">
        <f>IF(AB22="","",VLOOKUP(AB22,【記載例】シフト記号表!$C$6:$K$35,9,FALSE))</f>
        <v/>
      </c>
      <c r="AC23" s="232">
        <f>IF(AC22="","",VLOOKUP(AC22,【記載例】シフト記号表!$C$6:$K$35,9,FALSE))</f>
        <v>8</v>
      </c>
      <c r="AD23" s="232">
        <f>IF(AD22="","",VLOOKUP(AD22,【記載例】シフト記号表!$C$6:$K$35,9,FALSE))</f>
        <v>8</v>
      </c>
      <c r="AE23" s="232" t="str">
        <f>IF(AE22="","",VLOOKUP(AE22,【記載例】シフト記号表!$C$6:$K$35,9,FALSE))</f>
        <v/>
      </c>
      <c r="AF23" s="233">
        <f>IF(AF22="","",VLOOKUP(AF22,【記載例】シフト記号表!$C$6:$K$35,9,FALSE))</f>
        <v>8</v>
      </c>
      <c r="AG23" s="231">
        <f>IF(AG22="","",VLOOKUP(AG22,【記載例】シフト記号表!$C$6:$K$35,9,FALSE))</f>
        <v>8</v>
      </c>
      <c r="AH23" s="232">
        <f>IF(AH22="","",VLOOKUP(AH22,【記載例】シフト記号表!$C$6:$K$35,9,FALSE))</f>
        <v>8</v>
      </c>
      <c r="AI23" s="232" t="str">
        <f>IF(AI22="","",VLOOKUP(AI22,【記載例】シフト記号表!$C$6:$K$35,9,FALSE))</f>
        <v/>
      </c>
      <c r="AJ23" s="232">
        <f>IF(AJ22="","",VLOOKUP(AJ22,【記載例】シフト記号表!$C$6:$K$35,9,FALSE))</f>
        <v>8</v>
      </c>
      <c r="AK23" s="232">
        <f>IF(AK22="","",VLOOKUP(AK22,【記載例】シフト記号表!$C$6:$K$35,9,FALSE))</f>
        <v>8</v>
      </c>
      <c r="AL23" s="232" t="str">
        <f>IF(AL22="","",VLOOKUP(AL22,【記載例】シフト記号表!$C$6:$K$35,9,FALSE))</f>
        <v/>
      </c>
      <c r="AM23" s="233">
        <f>IF(AM22="","",VLOOKUP(AM22,【記載例】シフト記号表!$C$6:$K$35,9,FALSE))</f>
        <v>8</v>
      </c>
      <c r="AN23" s="231">
        <f>IF(AN22="","",VLOOKUP(AN22,【記載例】シフト記号表!$C$6:$K$35,9,FALSE))</f>
        <v>8</v>
      </c>
      <c r="AO23" s="232">
        <f>IF(AO22="","",VLOOKUP(AO22,【記載例】シフト記号表!$C$6:$K$35,9,FALSE))</f>
        <v>8</v>
      </c>
      <c r="AP23" s="232" t="str">
        <f>IF(AP22="","",VLOOKUP(AP22,【記載例】シフト記号表!$C$6:$K$35,9,FALSE))</f>
        <v/>
      </c>
      <c r="AQ23" s="232">
        <f>IF(AQ22="","",VLOOKUP(AQ22,【記載例】シフト記号表!$C$6:$K$35,9,FALSE))</f>
        <v>8</v>
      </c>
      <c r="AR23" s="232">
        <f>IF(AR22="","",VLOOKUP(AR22,【記載例】シフト記号表!$C$6:$K$35,9,FALSE))</f>
        <v>8</v>
      </c>
      <c r="AS23" s="232" t="str">
        <f>IF(AS22="","",VLOOKUP(AS22,【記載例】シフト記号表!$C$6:$K$35,9,FALSE))</f>
        <v/>
      </c>
      <c r="AT23" s="233">
        <f>IF(AT22="","",VLOOKUP(AT22,【記載例】シフト記号表!$C$6:$K$35,9,FALSE))</f>
        <v>8</v>
      </c>
      <c r="AU23" s="231" t="str">
        <f>IF(AU22="","",VLOOKUP(AU22,【記載例】シフト記号表!$C$6:$K$35,9,FALSE))</f>
        <v/>
      </c>
      <c r="AV23" s="232" t="str">
        <f>IF(AV22="","",VLOOKUP(AV22,【記載例】シフト記号表!$C$6:$K$35,9,FALSE))</f>
        <v/>
      </c>
      <c r="AW23" s="232" t="str">
        <f>IF(AW22="","",VLOOKUP(AW22,【記載例】シフト記号表!$C$6:$K$35,9,FALSE))</f>
        <v/>
      </c>
      <c r="AX23" s="314">
        <f>IF($BB$3="４週",SUM(S23:AT23),IF($BB$3="暦月",SUM(S23:AW23),""))</f>
        <v>160</v>
      </c>
      <c r="AY23" s="315"/>
      <c r="AZ23" s="316">
        <f>IF($BB$3="４週",AX23/4,IF($BB$3="暦月",【記載例】勤務形態一覧表!AX23/(【記載例】勤務形態一覧表!$BB$8/7),""))</f>
        <v>40</v>
      </c>
      <c r="BA23" s="317"/>
      <c r="BB23" s="305"/>
      <c r="BC23" s="306"/>
      <c r="BD23" s="306"/>
      <c r="BE23" s="306"/>
      <c r="BF23" s="307"/>
    </row>
    <row r="24" spans="2:58" ht="20.25" customHeight="1" x14ac:dyDescent="0.45">
      <c r="B24" s="376"/>
      <c r="C24" s="401"/>
      <c r="D24" s="402"/>
      <c r="E24" s="403"/>
      <c r="F24" s="92" t="str">
        <f>C22</f>
        <v>管理者</v>
      </c>
      <c r="G24" s="408"/>
      <c r="H24" s="412"/>
      <c r="I24" s="413"/>
      <c r="J24" s="413"/>
      <c r="K24" s="414"/>
      <c r="L24" s="418"/>
      <c r="M24" s="419"/>
      <c r="N24" s="419"/>
      <c r="O24" s="420"/>
      <c r="P24" s="318" t="s">
        <v>50</v>
      </c>
      <c r="Q24" s="319"/>
      <c r="R24" s="320"/>
      <c r="S24" s="234">
        <f>IF(S22="","",VLOOKUP(S22,【記載例】シフト記号表!$C$6:$U$35,19,FALSE))</f>
        <v>7</v>
      </c>
      <c r="T24" s="235">
        <f>IF(T22="","",VLOOKUP(T22,【記載例】シフト記号表!$C$6:$U$35,19,FALSE))</f>
        <v>7</v>
      </c>
      <c r="U24" s="235" t="str">
        <f>IF(U22="","",VLOOKUP(U22,【記載例】シフト記号表!$C$6:$U$35,19,FALSE))</f>
        <v/>
      </c>
      <c r="V24" s="235">
        <f>IF(V22="","",VLOOKUP(V22,【記載例】シフト記号表!$C$6:$U$35,19,FALSE))</f>
        <v>7</v>
      </c>
      <c r="W24" s="235">
        <f>IF(W22="","",VLOOKUP(W22,【記載例】シフト記号表!$C$6:$U$35,19,FALSE))</f>
        <v>7</v>
      </c>
      <c r="X24" s="235" t="str">
        <f>IF(X22="","",VLOOKUP(X22,【記載例】シフト記号表!$C$6:$U$35,19,FALSE))</f>
        <v/>
      </c>
      <c r="Y24" s="236">
        <f>IF(Y22="","",VLOOKUP(Y22,【記載例】シフト記号表!$C$6:$U$35,19,FALSE))</f>
        <v>7</v>
      </c>
      <c r="Z24" s="234">
        <f>IF(Z22="","",VLOOKUP(Z22,【記載例】シフト記号表!$C$6:$U$35,19,FALSE))</f>
        <v>7</v>
      </c>
      <c r="AA24" s="235">
        <f>IF(AA22="","",VLOOKUP(AA22,【記載例】シフト記号表!$C$6:$U$35,19,FALSE))</f>
        <v>7</v>
      </c>
      <c r="AB24" s="235" t="str">
        <f>IF(AB22="","",VLOOKUP(AB22,【記載例】シフト記号表!$C$6:$U$35,19,FALSE))</f>
        <v/>
      </c>
      <c r="AC24" s="235">
        <f>IF(AC22="","",VLOOKUP(AC22,【記載例】シフト記号表!$C$6:$U$35,19,FALSE))</f>
        <v>7</v>
      </c>
      <c r="AD24" s="235">
        <f>IF(AD22="","",VLOOKUP(AD22,【記載例】シフト記号表!$C$6:$U$35,19,FALSE))</f>
        <v>7</v>
      </c>
      <c r="AE24" s="235" t="str">
        <f>IF(AE22="","",VLOOKUP(AE22,【記載例】シフト記号表!$C$6:$U$35,19,FALSE))</f>
        <v/>
      </c>
      <c r="AF24" s="236">
        <f>IF(AF22="","",VLOOKUP(AF22,【記載例】シフト記号表!$C$6:$U$35,19,FALSE))</f>
        <v>7</v>
      </c>
      <c r="AG24" s="234">
        <f>IF(AG22="","",VLOOKUP(AG22,【記載例】シフト記号表!$C$6:$U$35,19,FALSE))</f>
        <v>7</v>
      </c>
      <c r="AH24" s="235">
        <f>IF(AH22="","",VLOOKUP(AH22,【記載例】シフト記号表!$C$6:$U$35,19,FALSE))</f>
        <v>7</v>
      </c>
      <c r="AI24" s="235" t="str">
        <f>IF(AI22="","",VLOOKUP(AI22,【記載例】シフト記号表!$C$6:$U$35,19,FALSE))</f>
        <v/>
      </c>
      <c r="AJ24" s="235">
        <f>IF(AJ22="","",VLOOKUP(AJ22,【記載例】シフト記号表!$C$6:$U$35,19,FALSE))</f>
        <v>7</v>
      </c>
      <c r="AK24" s="235">
        <f>IF(AK22="","",VLOOKUP(AK22,【記載例】シフト記号表!$C$6:$U$35,19,FALSE))</f>
        <v>7</v>
      </c>
      <c r="AL24" s="235" t="str">
        <f>IF(AL22="","",VLOOKUP(AL22,【記載例】シフト記号表!$C$6:$U$35,19,FALSE))</f>
        <v/>
      </c>
      <c r="AM24" s="236">
        <f>IF(AM22="","",VLOOKUP(AM22,【記載例】シフト記号表!$C$6:$U$35,19,FALSE))</f>
        <v>7</v>
      </c>
      <c r="AN24" s="234">
        <f>IF(AN22="","",VLOOKUP(AN22,【記載例】シフト記号表!$C$6:$U$35,19,FALSE))</f>
        <v>7</v>
      </c>
      <c r="AO24" s="235">
        <f>IF(AO22="","",VLOOKUP(AO22,【記載例】シフト記号表!$C$6:$U$35,19,FALSE))</f>
        <v>7</v>
      </c>
      <c r="AP24" s="235" t="str">
        <f>IF(AP22="","",VLOOKUP(AP22,【記載例】シフト記号表!$C$6:$U$35,19,FALSE))</f>
        <v/>
      </c>
      <c r="AQ24" s="235">
        <f>IF(AQ22="","",VLOOKUP(AQ22,【記載例】シフト記号表!$C$6:$U$35,19,FALSE))</f>
        <v>7</v>
      </c>
      <c r="AR24" s="235">
        <f>IF(AR22="","",VLOOKUP(AR22,【記載例】シフト記号表!$C$6:$U$35,19,FALSE))</f>
        <v>7</v>
      </c>
      <c r="AS24" s="235" t="str">
        <f>IF(AS22="","",VLOOKUP(AS22,【記載例】シフト記号表!$C$6:$U$35,19,FALSE))</f>
        <v/>
      </c>
      <c r="AT24" s="236">
        <f>IF(AT22="","",VLOOKUP(AT22,【記載例】シフト記号表!$C$6:$U$35,19,FALSE))</f>
        <v>7</v>
      </c>
      <c r="AU24" s="234" t="str">
        <f>IF(AU22="","",VLOOKUP(AU22,【記載例】シフト記号表!$C$6:$U$35,19,FALSE))</f>
        <v/>
      </c>
      <c r="AV24" s="235" t="str">
        <f>IF(AV22="","",VLOOKUP(AV22,【記載例】シフト記号表!$C$6:$U$35,19,FALSE))</f>
        <v/>
      </c>
      <c r="AW24" s="235" t="str">
        <f>IF(AW22="","",VLOOKUP(AW22,【記載例】シフト記号表!$C$6:$U$35,19,FALSE))</f>
        <v/>
      </c>
      <c r="AX24" s="321">
        <f>IF($BB$3="４週",SUM(S24:AT24),IF($BB$3="暦月",SUM(S24:AW24),""))</f>
        <v>140</v>
      </c>
      <c r="AY24" s="322"/>
      <c r="AZ24" s="335">
        <f>IF($BB$3="４週",AX24/4,IF($BB$3="暦月",【記載例】勤務形態一覧表!AX24/(【記載例】勤務形態一覧表!$BB$8/7),""))</f>
        <v>35</v>
      </c>
      <c r="BA24" s="336"/>
      <c r="BB24" s="308"/>
      <c r="BC24" s="309"/>
      <c r="BD24" s="309"/>
      <c r="BE24" s="309"/>
      <c r="BF24" s="310"/>
    </row>
    <row r="25" spans="2:58" ht="20.25" customHeight="1" x14ac:dyDescent="0.45">
      <c r="B25" s="376">
        <f>B22+1</f>
        <v>2</v>
      </c>
      <c r="C25" s="404" t="s">
        <v>60</v>
      </c>
      <c r="D25" s="405"/>
      <c r="E25" s="406"/>
      <c r="F25" s="114"/>
      <c r="G25" s="427" t="s">
        <v>123</v>
      </c>
      <c r="H25" s="429" t="s">
        <v>126</v>
      </c>
      <c r="I25" s="413"/>
      <c r="J25" s="413"/>
      <c r="K25" s="414"/>
      <c r="L25" s="430" t="s">
        <v>128</v>
      </c>
      <c r="M25" s="431"/>
      <c r="N25" s="431"/>
      <c r="O25" s="432"/>
      <c r="P25" s="436" t="s">
        <v>49</v>
      </c>
      <c r="Q25" s="437"/>
      <c r="R25" s="438"/>
      <c r="S25" s="106"/>
      <c r="T25" s="107" t="s">
        <v>162</v>
      </c>
      <c r="U25" s="107" t="s">
        <v>162</v>
      </c>
      <c r="V25" s="107" t="s">
        <v>162</v>
      </c>
      <c r="W25" s="107" t="s">
        <v>162</v>
      </c>
      <c r="X25" s="107" t="s">
        <v>162</v>
      </c>
      <c r="Y25" s="108"/>
      <c r="Z25" s="106"/>
      <c r="AA25" s="107" t="s">
        <v>162</v>
      </c>
      <c r="AB25" s="107" t="s">
        <v>162</v>
      </c>
      <c r="AC25" s="107" t="s">
        <v>162</v>
      </c>
      <c r="AD25" s="107" t="s">
        <v>162</v>
      </c>
      <c r="AE25" s="107" t="s">
        <v>162</v>
      </c>
      <c r="AF25" s="108"/>
      <c r="AG25" s="106"/>
      <c r="AH25" s="107" t="s">
        <v>162</v>
      </c>
      <c r="AI25" s="107" t="s">
        <v>162</v>
      </c>
      <c r="AJ25" s="107" t="s">
        <v>162</v>
      </c>
      <c r="AK25" s="107" t="s">
        <v>162</v>
      </c>
      <c r="AL25" s="107" t="s">
        <v>162</v>
      </c>
      <c r="AM25" s="108"/>
      <c r="AN25" s="106"/>
      <c r="AO25" s="107" t="s">
        <v>162</v>
      </c>
      <c r="AP25" s="107" t="s">
        <v>162</v>
      </c>
      <c r="AQ25" s="107" t="s">
        <v>162</v>
      </c>
      <c r="AR25" s="107" t="s">
        <v>162</v>
      </c>
      <c r="AS25" s="107" t="s">
        <v>162</v>
      </c>
      <c r="AT25" s="108"/>
      <c r="AU25" s="106"/>
      <c r="AV25" s="107"/>
      <c r="AW25" s="107"/>
      <c r="AX25" s="377"/>
      <c r="AY25" s="378"/>
      <c r="AZ25" s="379"/>
      <c r="BA25" s="380"/>
      <c r="BB25" s="424"/>
      <c r="BC25" s="425"/>
      <c r="BD25" s="425"/>
      <c r="BE25" s="425"/>
      <c r="BF25" s="426"/>
    </row>
    <row r="26" spans="2:58" ht="20.25" customHeight="1" x14ac:dyDescent="0.45">
      <c r="B26" s="376"/>
      <c r="C26" s="398"/>
      <c r="D26" s="399"/>
      <c r="E26" s="400"/>
      <c r="F26" s="91"/>
      <c r="G26" s="408"/>
      <c r="H26" s="412"/>
      <c r="I26" s="413"/>
      <c r="J26" s="413"/>
      <c r="K26" s="414"/>
      <c r="L26" s="418"/>
      <c r="M26" s="419"/>
      <c r="N26" s="419"/>
      <c r="O26" s="420"/>
      <c r="P26" s="311" t="s">
        <v>15</v>
      </c>
      <c r="Q26" s="312"/>
      <c r="R26" s="313"/>
      <c r="S26" s="231" t="str">
        <f>IF(S25="","",VLOOKUP(S25,【記載例】シフト記号表!$C$6:$K$35,9,FALSE))</f>
        <v/>
      </c>
      <c r="T26" s="232">
        <f>IF(T25="","",VLOOKUP(T25,【記載例】シフト記号表!$C$6:$K$35,9,FALSE))</f>
        <v>8</v>
      </c>
      <c r="U26" s="232">
        <f>IF(U25="","",VLOOKUP(U25,【記載例】シフト記号表!$C$6:$K$35,9,FALSE))</f>
        <v>8</v>
      </c>
      <c r="V26" s="232">
        <f>IF(V25="","",VLOOKUP(V25,【記載例】シフト記号表!$C$6:$K$35,9,FALSE))</f>
        <v>8</v>
      </c>
      <c r="W26" s="232">
        <f>IF(W25="","",VLOOKUP(W25,【記載例】シフト記号表!$C$6:$K$35,9,FALSE))</f>
        <v>8</v>
      </c>
      <c r="X26" s="232">
        <f>IF(X25="","",VLOOKUP(X25,【記載例】シフト記号表!$C$6:$K$35,9,FALSE))</f>
        <v>8</v>
      </c>
      <c r="Y26" s="233" t="str">
        <f>IF(Y25="","",VLOOKUP(Y25,【記載例】シフト記号表!$C$6:$K$35,9,FALSE))</f>
        <v/>
      </c>
      <c r="Z26" s="231" t="str">
        <f>IF(Z25="","",VLOOKUP(Z25,【記載例】シフト記号表!$C$6:$K$35,9,FALSE))</f>
        <v/>
      </c>
      <c r="AA26" s="232">
        <f>IF(AA25="","",VLOOKUP(AA25,【記載例】シフト記号表!$C$6:$K$35,9,FALSE))</f>
        <v>8</v>
      </c>
      <c r="AB26" s="232">
        <f>IF(AB25="","",VLOOKUP(AB25,【記載例】シフト記号表!$C$6:$K$35,9,FALSE))</f>
        <v>8</v>
      </c>
      <c r="AC26" s="232">
        <f>IF(AC25="","",VLOOKUP(AC25,【記載例】シフト記号表!$C$6:$K$35,9,FALSE))</f>
        <v>8</v>
      </c>
      <c r="AD26" s="232">
        <f>IF(AD25="","",VLOOKUP(AD25,【記載例】シフト記号表!$C$6:$K$35,9,FALSE))</f>
        <v>8</v>
      </c>
      <c r="AE26" s="232">
        <f>IF(AE25="","",VLOOKUP(AE25,【記載例】シフト記号表!$C$6:$K$35,9,FALSE))</f>
        <v>8</v>
      </c>
      <c r="AF26" s="233" t="str">
        <f>IF(AF25="","",VLOOKUP(AF25,【記載例】シフト記号表!$C$6:$K$35,9,FALSE))</f>
        <v/>
      </c>
      <c r="AG26" s="231" t="str">
        <f>IF(AG25="","",VLOOKUP(AG25,【記載例】シフト記号表!$C$6:$K$35,9,FALSE))</f>
        <v/>
      </c>
      <c r="AH26" s="232">
        <f>IF(AH25="","",VLOOKUP(AH25,【記載例】シフト記号表!$C$6:$K$35,9,FALSE))</f>
        <v>8</v>
      </c>
      <c r="AI26" s="232">
        <f>IF(AI25="","",VLOOKUP(AI25,【記載例】シフト記号表!$C$6:$K$35,9,FALSE))</f>
        <v>8</v>
      </c>
      <c r="AJ26" s="232">
        <f>IF(AJ25="","",VLOOKUP(AJ25,【記載例】シフト記号表!$C$6:$K$35,9,FALSE))</f>
        <v>8</v>
      </c>
      <c r="AK26" s="232">
        <f>IF(AK25="","",VLOOKUP(AK25,【記載例】シフト記号表!$C$6:$K$35,9,FALSE))</f>
        <v>8</v>
      </c>
      <c r="AL26" s="232">
        <f>IF(AL25="","",VLOOKUP(AL25,【記載例】シフト記号表!$C$6:$K$35,9,FALSE))</f>
        <v>8</v>
      </c>
      <c r="AM26" s="233" t="str">
        <f>IF(AM25="","",VLOOKUP(AM25,【記載例】シフト記号表!$C$6:$K$35,9,FALSE))</f>
        <v/>
      </c>
      <c r="AN26" s="231" t="str">
        <f>IF(AN25="","",VLOOKUP(AN25,【記載例】シフト記号表!$C$6:$K$35,9,FALSE))</f>
        <v/>
      </c>
      <c r="AO26" s="232">
        <f>IF(AO25="","",VLOOKUP(AO25,【記載例】シフト記号表!$C$6:$K$35,9,FALSE))</f>
        <v>8</v>
      </c>
      <c r="AP26" s="232">
        <f>IF(AP25="","",VLOOKUP(AP25,【記載例】シフト記号表!$C$6:$K$35,9,FALSE))</f>
        <v>8</v>
      </c>
      <c r="AQ26" s="232">
        <f>IF(AQ25="","",VLOOKUP(AQ25,【記載例】シフト記号表!$C$6:$K$35,9,FALSE))</f>
        <v>8</v>
      </c>
      <c r="AR26" s="232">
        <f>IF(AR25="","",VLOOKUP(AR25,【記載例】シフト記号表!$C$6:$K$35,9,FALSE))</f>
        <v>8</v>
      </c>
      <c r="AS26" s="232">
        <f>IF(AS25="","",VLOOKUP(AS25,【記載例】シフト記号表!$C$6:$K$35,9,FALSE))</f>
        <v>8</v>
      </c>
      <c r="AT26" s="233" t="str">
        <f>IF(AT25="","",VLOOKUP(AT25,【記載例】シフト記号表!$C$6:$K$35,9,FALSE))</f>
        <v/>
      </c>
      <c r="AU26" s="231" t="str">
        <f>IF(AU25="","",VLOOKUP(AU25,【記載例】シフト記号表!$C$6:$K$35,9,FALSE))</f>
        <v/>
      </c>
      <c r="AV26" s="232" t="str">
        <f>IF(AV25="","",VLOOKUP(AV25,【記載例】シフト記号表!$C$6:$K$35,9,FALSE))</f>
        <v/>
      </c>
      <c r="AW26" s="232" t="str">
        <f>IF(AW25="","",VLOOKUP(AW25,【記載例】シフト記号表!$C$6:$K$35,9,FALSE))</f>
        <v/>
      </c>
      <c r="AX26" s="314">
        <f>IF($BB$3="４週",SUM(S26:AT26),IF($BB$3="暦月",SUM(S26:AW26),""))</f>
        <v>160</v>
      </c>
      <c r="AY26" s="315"/>
      <c r="AZ26" s="316">
        <f>IF($BB$3="４週",AX26/4,IF($BB$3="暦月",【記載例】勤務形態一覧表!AX26/(【記載例】勤務形態一覧表!$BB$8/7),""))</f>
        <v>40</v>
      </c>
      <c r="BA26" s="317"/>
      <c r="BB26" s="305"/>
      <c r="BC26" s="306"/>
      <c r="BD26" s="306"/>
      <c r="BE26" s="306"/>
      <c r="BF26" s="307"/>
    </row>
    <row r="27" spans="2:58" ht="20.25" customHeight="1" x14ac:dyDescent="0.45">
      <c r="B27" s="376"/>
      <c r="C27" s="401"/>
      <c r="D27" s="402"/>
      <c r="E27" s="403"/>
      <c r="F27" s="91" t="str">
        <f>C25</f>
        <v>生活相談員</v>
      </c>
      <c r="G27" s="428"/>
      <c r="H27" s="412"/>
      <c r="I27" s="413"/>
      <c r="J27" s="413"/>
      <c r="K27" s="414"/>
      <c r="L27" s="433"/>
      <c r="M27" s="434"/>
      <c r="N27" s="434"/>
      <c r="O27" s="435"/>
      <c r="P27" s="318" t="s">
        <v>50</v>
      </c>
      <c r="Q27" s="319"/>
      <c r="R27" s="320"/>
      <c r="S27" s="234" t="str">
        <f>IF(S25="","",VLOOKUP(S25,【記載例】シフト記号表!$C$6:$U$35,19,FALSE))</f>
        <v/>
      </c>
      <c r="T27" s="235">
        <f>IF(T25="","",VLOOKUP(T25,【記載例】シフト記号表!$C$6:$U$35,19,FALSE))</f>
        <v>7</v>
      </c>
      <c r="U27" s="235">
        <f>IF(U25="","",VLOOKUP(U25,【記載例】シフト記号表!$C$6:$U$35,19,FALSE))</f>
        <v>7</v>
      </c>
      <c r="V27" s="235">
        <f>IF(V25="","",VLOOKUP(V25,【記載例】シフト記号表!$C$6:$U$35,19,FALSE))</f>
        <v>7</v>
      </c>
      <c r="W27" s="235">
        <f>IF(W25="","",VLOOKUP(W25,【記載例】シフト記号表!$C$6:$U$35,19,FALSE))</f>
        <v>7</v>
      </c>
      <c r="X27" s="235">
        <f>IF(X25="","",VLOOKUP(X25,【記載例】シフト記号表!$C$6:$U$35,19,FALSE))</f>
        <v>7</v>
      </c>
      <c r="Y27" s="236" t="str">
        <f>IF(Y25="","",VLOOKUP(Y25,【記載例】シフト記号表!$C$6:$U$35,19,FALSE))</f>
        <v/>
      </c>
      <c r="Z27" s="234" t="str">
        <f>IF(Z25="","",VLOOKUP(Z25,【記載例】シフト記号表!$C$6:$U$35,19,FALSE))</f>
        <v/>
      </c>
      <c r="AA27" s="235">
        <f>IF(AA25="","",VLOOKUP(AA25,【記載例】シフト記号表!$C$6:$U$35,19,FALSE))</f>
        <v>7</v>
      </c>
      <c r="AB27" s="235">
        <f>IF(AB25="","",VLOOKUP(AB25,【記載例】シフト記号表!$C$6:$U$35,19,FALSE))</f>
        <v>7</v>
      </c>
      <c r="AC27" s="235">
        <f>IF(AC25="","",VLOOKUP(AC25,【記載例】シフト記号表!$C$6:$U$35,19,FALSE))</f>
        <v>7</v>
      </c>
      <c r="AD27" s="235">
        <f>IF(AD25="","",VLOOKUP(AD25,【記載例】シフト記号表!$C$6:$U$35,19,FALSE))</f>
        <v>7</v>
      </c>
      <c r="AE27" s="235">
        <f>IF(AE25="","",VLOOKUP(AE25,【記載例】シフト記号表!$C$6:$U$35,19,FALSE))</f>
        <v>7</v>
      </c>
      <c r="AF27" s="236" t="str">
        <f>IF(AF25="","",VLOOKUP(AF25,【記載例】シフト記号表!$C$6:$U$35,19,FALSE))</f>
        <v/>
      </c>
      <c r="AG27" s="234" t="str">
        <f>IF(AG25="","",VLOOKUP(AG25,【記載例】シフト記号表!$C$6:$U$35,19,FALSE))</f>
        <v/>
      </c>
      <c r="AH27" s="235">
        <f>IF(AH25="","",VLOOKUP(AH25,【記載例】シフト記号表!$C$6:$U$35,19,FALSE))</f>
        <v>7</v>
      </c>
      <c r="AI27" s="235">
        <f>IF(AI25="","",VLOOKUP(AI25,【記載例】シフト記号表!$C$6:$U$35,19,FALSE))</f>
        <v>7</v>
      </c>
      <c r="AJ27" s="235">
        <f>IF(AJ25="","",VLOOKUP(AJ25,【記載例】シフト記号表!$C$6:$U$35,19,FALSE))</f>
        <v>7</v>
      </c>
      <c r="AK27" s="235">
        <f>IF(AK25="","",VLOOKUP(AK25,【記載例】シフト記号表!$C$6:$U$35,19,FALSE))</f>
        <v>7</v>
      </c>
      <c r="AL27" s="235">
        <f>IF(AL25="","",VLOOKUP(AL25,【記載例】シフト記号表!$C$6:$U$35,19,FALSE))</f>
        <v>7</v>
      </c>
      <c r="AM27" s="236" t="str">
        <f>IF(AM25="","",VLOOKUP(AM25,【記載例】シフト記号表!$C$6:$U$35,19,FALSE))</f>
        <v/>
      </c>
      <c r="AN27" s="234" t="str">
        <f>IF(AN25="","",VLOOKUP(AN25,【記載例】シフト記号表!$C$6:$U$35,19,FALSE))</f>
        <v/>
      </c>
      <c r="AO27" s="235">
        <f>IF(AO25="","",VLOOKUP(AO25,【記載例】シフト記号表!$C$6:$U$35,19,FALSE))</f>
        <v>7</v>
      </c>
      <c r="AP27" s="235">
        <f>IF(AP25="","",VLOOKUP(AP25,【記載例】シフト記号表!$C$6:$U$35,19,FALSE))</f>
        <v>7</v>
      </c>
      <c r="AQ27" s="235">
        <f>IF(AQ25="","",VLOOKUP(AQ25,【記載例】シフト記号表!$C$6:$U$35,19,FALSE))</f>
        <v>7</v>
      </c>
      <c r="AR27" s="235">
        <f>IF(AR25="","",VLOOKUP(AR25,【記載例】シフト記号表!$C$6:$U$35,19,FALSE))</f>
        <v>7</v>
      </c>
      <c r="AS27" s="235">
        <f>IF(AS25="","",VLOOKUP(AS25,【記載例】シフト記号表!$C$6:$U$35,19,FALSE))</f>
        <v>7</v>
      </c>
      <c r="AT27" s="236" t="str">
        <f>IF(AT25="","",VLOOKUP(AT25,【記載例】シフト記号表!$C$6:$U$35,19,FALSE))</f>
        <v/>
      </c>
      <c r="AU27" s="234" t="str">
        <f>IF(AU25="","",VLOOKUP(AU25,【記載例】シフト記号表!$C$6:$U$35,19,FALSE))</f>
        <v/>
      </c>
      <c r="AV27" s="235" t="str">
        <f>IF(AV25="","",VLOOKUP(AV25,【記載例】シフト記号表!$C$6:$U$35,19,FALSE))</f>
        <v/>
      </c>
      <c r="AW27" s="235" t="str">
        <f>IF(AW25="","",VLOOKUP(AW25,【記載例】シフト記号表!$C$6:$U$35,19,FALSE))</f>
        <v/>
      </c>
      <c r="AX27" s="321">
        <f>IF($BB$3="４週",SUM(S27:AT27),IF($BB$3="暦月",SUM(S27:AW27),""))</f>
        <v>140</v>
      </c>
      <c r="AY27" s="322"/>
      <c r="AZ27" s="335">
        <f>IF($BB$3="４週",AX27/4,IF($BB$3="暦月",【記載例】勤務形態一覧表!AX27/(【記載例】勤務形態一覧表!$BB$8/7),""))</f>
        <v>35</v>
      </c>
      <c r="BA27" s="336"/>
      <c r="BB27" s="308"/>
      <c r="BC27" s="309"/>
      <c r="BD27" s="309"/>
      <c r="BE27" s="309"/>
      <c r="BF27" s="310"/>
    </row>
    <row r="28" spans="2:58" ht="20.25" customHeight="1" x14ac:dyDescent="0.45">
      <c r="B28" s="376">
        <f>B25+1</f>
        <v>3</v>
      </c>
      <c r="C28" s="381" t="s">
        <v>60</v>
      </c>
      <c r="D28" s="382"/>
      <c r="E28" s="383"/>
      <c r="F28" s="114"/>
      <c r="G28" s="427" t="s">
        <v>122</v>
      </c>
      <c r="H28" s="429" t="s">
        <v>166</v>
      </c>
      <c r="I28" s="413"/>
      <c r="J28" s="413"/>
      <c r="K28" s="414"/>
      <c r="L28" s="430" t="s">
        <v>129</v>
      </c>
      <c r="M28" s="431"/>
      <c r="N28" s="431"/>
      <c r="O28" s="432"/>
      <c r="P28" s="436" t="s">
        <v>49</v>
      </c>
      <c r="Q28" s="437"/>
      <c r="R28" s="438"/>
      <c r="S28" s="106" t="s">
        <v>162</v>
      </c>
      <c r="T28" s="107"/>
      <c r="U28" s="107"/>
      <c r="V28" s="107"/>
      <c r="W28" s="107"/>
      <c r="X28" s="107"/>
      <c r="Y28" s="108" t="s">
        <v>162</v>
      </c>
      <c r="Z28" s="106" t="s">
        <v>162</v>
      </c>
      <c r="AA28" s="107"/>
      <c r="AB28" s="107"/>
      <c r="AC28" s="107"/>
      <c r="AD28" s="107"/>
      <c r="AE28" s="107"/>
      <c r="AF28" s="108" t="s">
        <v>162</v>
      </c>
      <c r="AG28" s="106" t="s">
        <v>162</v>
      </c>
      <c r="AH28" s="107"/>
      <c r="AI28" s="107"/>
      <c r="AJ28" s="107"/>
      <c r="AK28" s="107"/>
      <c r="AL28" s="107"/>
      <c r="AM28" s="108" t="s">
        <v>162</v>
      </c>
      <c r="AN28" s="106" t="s">
        <v>162</v>
      </c>
      <c r="AO28" s="107"/>
      <c r="AP28" s="107"/>
      <c r="AQ28" s="107"/>
      <c r="AR28" s="107"/>
      <c r="AS28" s="107"/>
      <c r="AT28" s="108" t="s">
        <v>162</v>
      </c>
      <c r="AU28" s="106"/>
      <c r="AV28" s="107"/>
      <c r="AW28" s="107"/>
      <c r="AX28" s="377"/>
      <c r="AY28" s="378"/>
      <c r="AZ28" s="379"/>
      <c r="BA28" s="380"/>
      <c r="BB28" s="424" t="s">
        <v>137</v>
      </c>
      <c r="BC28" s="425"/>
      <c r="BD28" s="425"/>
      <c r="BE28" s="425"/>
      <c r="BF28" s="426"/>
    </row>
    <row r="29" spans="2:58" ht="20.25" customHeight="1" x14ac:dyDescent="0.45">
      <c r="B29" s="376"/>
      <c r="C29" s="384"/>
      <c r="D29" s="385"/>
      <c r="E29" s="386"/>
      <c r="F29" s="91"/>
      <c r="G29" s="408"/>
      <c r="H29" s="412"/>
      <c r="I29" s="413"/>
      <c r="J29" s="413"/>
      <c r="K29" s="414"/>
      <c r="L29" s="418"/>
      <c r="M29" s="419"/>
      <c r="N29" s="419"/>
      <c r="O29" s="420"/>
      <c r="P29" s="311" t="s">
        <v>15</v>
      </c>
      <c r="Q29" s="312"/>
      <c r="R29" s="313"/>
      <c r="S29" s="231">
        <f>IF(S28="","",VLOOKUP(S28,【記載例】シフト記号表!$C$6:$K$35,9,FALSE))</f>
        <v>8</v>
      </c>
      <c r="T29" s="232" t="str">
        <f>IF(T28="","",VLOOKUP(T28,【記載例】シフト記号表!$C$6:$K$35,9,FALSE))</f>
        <v/>
      </c>
      <c r="U29" s="232" t="str">
        <f>IF(U28="","",VLOOKUP(U28,【記載例】シフト記号表!$C$6:$K$35,9,FALSE))</f>
        <v/>
      </c>
      <c r="V29" s="232" t="str">
        <f>IF(V28="","",VLOOKUP(V28,【記載例】シフト記号表!$C$6:$K$35,9,FALSE))</f>
        <v/>
      </c>
      <c r="W29" s="232" t="str">
        <f>IF(W28="","",VLOOKUP(W28,【記載例】シフト記号表!$C$6:$K$35,9,FALSE))</f>
        <v/>
      </c>
      <c r="X29" s="232" t="str">
        <f>IF(X28="","",VLOOKUP(X28,【記載例】シフト記号表!$C$6:$K$35,9,FALSE))</f>
        <v/>
      </c>
      <c r="Y29" s="233">
        <f>IF(Y28="","",VLOOKUP(Y28,【記載例】シフト記号表!$C$6:$K$35,9,FALSE))</f>
        <v>8</v>
      </c>
      <c r="Z29" s="231">
        <f>IF(Z28="","",VLOOKUP(Z28,【記載例】シフト記号表!$C$6:$K$35,9,FALSE))</f>
        <v>8</v>
      </c>
      <c r="AA29" s="232" t="str">
        <f>IF(AA28="","",VLOOKUP(AA28,【記載例】シフト記号表!$C$6:$K$35,9,FALSE))</f>
        <v/>
      </c>
      <c r="AB29" s="232" t="str">
        <f>IF(AB28="","",VLOOKUP(AB28,【記載例】シフト記号表!$C$6:$K$35,9,FALSE))</f>
        <v/>
      </c>
      <c r="AC29" s="232" t="str">
        <f>IF(AC28="","",VLOOKUP(AC28,【記載例】シフト記号表!$C$6:$K$35,9,FALSE))</f>
        <v/>
      </c>
      <c r="AD29" s="232" t="str">
        <f>IF(AD28="","",VLOOKUP(AD28,【記載例】シフト記号表!$C$6:$K$35,9,FALSE))</f>
        <v/>
      </c>
      <c r="AE29" s="232" t="str">
        <f>IF(AE28="","",VLOOKUP(AE28,【記載例】シフト記号表!$C$6:$K$35,9,FALSE))</f>
        <v/>
      </c>
      <c r="AF29" s="233">
        <f>IF(AF28="","",VLOOKUP(AF28,【記載例】シフト記号表!$C$6:$K$35,9,FALSE))</f>
        <v>8</v>
      </c>
      <c r="AG29" s="231">
        <f>IF(AG28="","",VLOOKUP(AG28,【記載例】シフト記号表!$C$6:$K$35,9,FALSE))</f>
        <v>8</v>
      </c>
      <c r="AH29" s="232" t="str">
        <f>IF(AH28="","",VLOOKUP(AH28,【記載例】シフト記号表!$C$6:$K$35,9,FALSE))</f>
        <v/>
      </c>
      <c r="AI29" s="232" t="str">
        <f>IF(AI28="","",VLOOKUP(AI28,【記載例】シフト記号表!$C$6:$K$35,9,FALSE))</f>
        <v/>
      </c>
      <c r="AJ29" s="232" t="str">
        <f>IF(AJ28="","",VLOOKUP(AJ28,【記載例】シフト記号表!$C$6:$K$35,9,FALSE))</f>
        <v/>
      </c>
      <c r="AK29" s="232" t="str">
        <f>IF(AK28="","",VLOOKUP(AK28,【記載例】シフト記号表!$C$6:$K$35,9,FALSE))</f>
        <v/>
      </c>
      <c r="AL29" s="232" t="str">
        <f>IF(AL28="","",VLOOKUP(AL28,【記載例】シフト記号表!$C$6:$K$35,9,FALSE))</f>
        <v/>
      </c>
      <c r="AM29" s="233">
        <f>IF(AM28="","",VLOOKUP(AM28,【記載例】シフト記号表!$C$6:$K$35,9,FALSE))</f>
        <v>8</v>
      </c>
      <c r="AN29" s="231">
        <f>IF(AN28="","",VLOOKUP(AN28,【記載例】シフト記号表!$C$6:$K$35,9,FALSE))</f>
        <v>8</v>
      </c>
      <c r="AO29" s="232" t="str">
        <f>IF(AO28="","",VLOOKUP(AO28,【記載例】シフト記号表!$C$6:$K$35,9,FALSE))</f>
        <v/>
      </c>
      <c r="AP29" s="232" t="str">
        <f>IF(AP28="","",VLOOKUP(AP28,【記載例】シフト記号表!$C$6:$K$35,9,FALSE))</f>
        <v/>
      </c>
      <c r="AQ29" s="232" t="str">
        <f>IF(AQ28="","",VLOOKUP(AQ28,【記載例】シフト記号表!$C$6:$K$35,9,FALSE))</f>
        <v/>
      </c>
      <c r="AR29" s="232" t="str">
        <f>IF(AR28="","",VLOOKUP(AR28,【記載例】シフト記号表!$C$6:$K$35,9,FALSE))</f>
        <v/>
      </c>
      <c r="AS29" s="232" t="str">
        <f>IF(AS28="","",VLOOKUP(AS28,【記載例】シフト記号表!$C$6:$K$35,9,FALSE))</f>
        <v/>
      </c>
      <c r="AT29" s="233">
        <f>IF(AT28="","",VLOOKUP(AT28,【記載例】シフト記号表!$C$6:$K$35,9,FALSE))</f>
        <v>8</v>
      </c>
      <c r="AU29" s="231" t="str">
        <f>IF(AU28="","",VLOOKUP(AU28,【記載例】シフト記号表!$C$6:$K$35,9,FALSE))</f>
        <v/>
      </c>
      <c r="AV29" s="232" t="str">
        <f>IF(AV28="","",VLOOKUP(AV28,【記載例】シフト記号表!$C$6:$K$35,9,FALSE))</f>
        <v/>
      </c>
      <c r="AW29" s="232" t="str">
        <f>IF(AW28="","",VLOOKUP(AW28,【記載例】シフト記号表!$C$6:$K$35,9,FALSE))</f>
        <v/>
      </c>
      <c r="AX29" s="314">
        <f>IF($BB$3="４週",SUM(S29:AT29),IF($BB$3="暦月",SUM(S29:AW29),""))</f>
        <v>64</v>
      </c>
      <c r="AY29" s="315"/>
      <c r="AZ29" s="316">
        <f>IF($BB$3="４週",AX29/4,IF($BB$3="暦月",【記載例】勤務形態一覧表!AX29/(【記載例】勤務形態一覧表!$BB$8/7),""))</f>
        <v>16</v>
      </c>
      <c r="BA29" s="317"/>
      <c r="BB29" s="305"/>
      <c r="BC29" s="306"/>
      <c r="BD29" s="306"/>
      <c r="BE29" s="306"/>
      <c r="BF29" s="307"/>
    </row>
    <row r="30" spans="2:58" ht="20.25" customHeight="1" x14ac:dyDescent="0.45">
      <c r="B30" s="376"/>
      <c r="C30" s="387"/>
      <c r="D30" s="388"/>
      <c r="E30" s="389"/>
      <c r="F30" s="91" t="str">
        <f>C28</f>
        <v>生活相談員</v>
      </c>
      <c r="G30" s="428"/>
      <c r="H30" s="412"/>
      <c r="I30" s="413"/>
      <c r="J30" s="413"/>
      <c r="K30" s="414"/>
      <c r="L30" s="433"/>
      <c r="M30" s="434"/>
      <c r="N30" s="434"/>
      <c r="O30" s="435"/>
      <c r="P30" s="318" t="s">
        <v>50</v>
      </c>
      <c r="Q30" s="319"/>
      <c r="R30" s="320"/>
      <c r="S30" s="234">
        <f>IF(S28="","",VLOOKUP(S28,【記載例】シフト記号表!$C$6:$U$35,19,FALSE))</f>
        <v>7</v>
      </c>
      <c r="T30" s="235" t="str">
        <f>IF(T28="","",VLOOKUP(T28,【記載例】シフト記号表!$C$6:$U$35,19,FALSE))</f>
        <v/>
      </c>
      <c r="U30" s="235" t="str">
        <f>IF(U28="","",VLOOKUP(U28,【記載例】シフト記号表!$C$6:$U$35,19,FALSE))</f>
        <v/>
      </c>
      <c r="V30" s="235" t="str">
        <f>IF(V28="","",VLOOKUP(V28,【記載例】シフト記号表!$C$6:$U$35,19,FALSE))</f>
        <v/>
      </c>
      <c r="W30" s="235" t="str">
        <f>IF(W28="","",VLOOKUP(W28,【記載例】シフト記号表!$C$6:$U$35,19,FALSE))</f>
        <v/>
      </c>
      <c r="X30" s="235" t="str">
        <f>IF(X28="","",VLOOKUP(X28,【記載例】シフト記号表!$C$6:$U$35,19,FALSE))</f>
        <v/>
      </c>
      <c r="Y30" s="236">
        <f>IF(Y28="","",VLOOKUP(Y28,【記載例】シフト記号表!$C$6:$U$35,19,FALSE))</f>
        <v>7</v>
      </c>
      <c r="Z30" s="234">
        <f>IF(Z28="","",VLOOKUP(Z28,【記載例】シフト記号表!$C$6:$U$35,19,FALSE))</f>
        <v>7</v>
      </c>
      <c r="AA30" s="235" t="str">
        <f>IF(AA28="","",VLOOKUP(AA28,【記載例】シフト記号表!$C$6:$U$35,19,FALSE))</f>
        <v/>
      </c>
      <c r="AB30" s="235" t="str">
        <f>IF(AB28="","",VLOOKUP(AB28,【記載例】シフト記号表!$C$6:$U$35,19,FALSE))</f>
        <v/>
      </c>
      <c r="AC30" s="235" t="str">
        <f>IF(AC28="","",VLOOKUP(AC28,【記載例】シフト記号表!$C$6:$U$35,19,FALSE))</f>
        <v/>
      </c>
      <c r="AD30" s="235" t="str">
        <f>IF(AD28="","",VLOOKUP(AD28,【記載例】シフト記号表!$C$6:$U$35,19,FALSE))</f>
        <v/>
      </c>
      <c r="AE30" s="235" t="str">
        <f>IF(AE28="","",VLOOKUP(AE28,【記載例】シフト記号表!$C$6:$U$35,19,FALSE))</f>
        <v/>
      </c>
      <c r="AF30" s="236">
        <f>IF(AF28="","",VLOOKUP(AF28,【記載例】シフト記号表!$C$6:$U$35,19,FALSE))</f>
        <v>7</v>
      </c>
      <c r="AG30" s="234">
        <f>IF(AG28="","",VLOOKUP(AG28,【記載例】シフト記号表!$C$6:$U$35,19,FALSE))</f>
        <v>7</v>
      </c>
      <c r="AH30" s="235" t="str">
        <f>IF(AH28="","",VLOOKUP(AH28,【記載例】シフト記号表!$C$6:$U$35,19,FALSE))</f>
        <v/>
      </c>
      <c r="AI30" s="235" t="str">
        <f>IF(AI28="","",VLOOKUP(AI28,【記載例】シフト記号表!$C$6:$U$35,19,FALSE))</f>
        <v/>
      </c>
      <c r="AJ30" s="235" t="str">
        <f>IF(AJ28="","",VLOOKUP(AJ28,【記載例】シフト記号表!$C$6:$U$35,19,FALSE))</f>
        <v/>
      </c>
      <c r="AK30" s="235" t="str">
        <f>IF(AK28="","",VLOOKUP(AK28,【記載例】シフト記号表!$C$6:$U$35,19,FALSE))</f>
        <v/>
      </c>
      <c r="AL30" s="235" t="str">
        <f>IF(AL28="","",VLOOKUP(AL28,【記載例】シフト記号表!$C$6:$U$35,19,FALSE))</f>
        <v/>
      </c>
      <c r="AM30" s="236">
        <f>IF(AM28="","",VLOOKUP(AM28,【記載例】シフト記号表!$C$6:$U$35,19,FALSE))</f>
        <v>7</v>
      </c>
      <c r="AN30" s="234">
        <f>IF(AN28="","",VLOOKUP(AN28,【記載例】シフト記号表!$C$6:$U$35,19,FALSE))</f>
        <v>7</v>
      </c>
      <c r="AO30" s="235" t="str">
        <f>IF(AO28="","",VLOOKUP(AO28,【記載例】シフト記号表!$C$6:$U$35,19,FALSE))</f>
        <v/>
      </c>
      <c r="AP30" s="235" t="str">
        <f>IF(AP28="","",VLOOKUP(AP28,【記載例】シフト記号表!$C$6:$U$35,19,FALSE))</f>
        <v/>
      </c>
      <c r="AQ30" s="235" t="str">
        <f>IF(AQ28="","",VLOOKUP(AQ28,【記載例】シフト記号表!$C$6:$U$35,19,FALSE))</f>
        <v/>
      </c>
      <c r="AR30" s="235" t="str">
        <f>IF(AR28="","",VLOOKUP(AR28,【記載例】シフト記号表!$C$6:$U$35,19,FALSE))</f>
        <v/>
      </c>
      <c r="AS30" s="235" t="str">
        <f>IF(AS28="","",VLOOKUP(AS28,【記載例】シフト記号表!$C$6:$U$35,19,FALSE))</f>
        <v/>
      </c>
      <c r="AT30" s="236">
        <f>IF(AT28="","",VLOOKUP(AT28,【記載例】シフト記号表!$C$6:$U$35,19,FALSE))</f>
        <v>7</v>
      </c>
      <c r="AU30" s="234" t="str">
        <f>IF(AU28="","",VLOOKUP(AU28,【記載例】シフト記号表!$C$6:$U$35,19,FALSE))</f>
        <v/>
      </c>
      <c r="AV30" s="235" t="str">
        <f>IF(AV28="","",VLOOKUP(AV28,【記載例】シフト記号表!$C$6:$U$35,19,FALSE))</f>
        <v/>
      </c>
      <c r="AW30" s="235" t="str">
        <f>IF(AW28="","",VLOOKUP(AW28,【記載例】シフト記号表!$C$6:$U$35,19,FALSE))</f>
        <v/>
      </c>
      <c r="AX30" s="321">
        <f>IF($BB$3="４週",SUM(S30:AT30),IF($BB$3="暦月",SUM(S30:AW30),""))</f>
        <v>56</v>
      </c>
      <c r="AY30" s="322"/>
      <c r="AZ30" s="335">
        <f>IF($BB$3="４週",AX30/4,IF($BB$3="暦月",【記載例】勤務形態一覧表!AX30/(【記載例】勤務形態一覧表!$BB$8/7),""))</f>
        <v>14</v>
      </c>
      <c r="BA30" s="336"/>
      <c r="BB30" s="308"/>
      <c r="BC30" s="309"/>
      <c r="BD30" s="309"/>
      <c r="BE30" s="309"/>
      <c r="BF30" s="310"/>
    </row>
    <row r="31" spans="2:58" ht="20.25" customHeight="1" x14ac:dyDescent="0.45">
      <c r="B31" s="376">
        <f>B28+1</f>
        <v>4</v>
      </c>
      <c r="C31" s="381" t="s">
        <v>5</v>
      </c>
      <c r="D31" s="382"/>
      <c r="E31" s="383"/>
      <c r="F31" s="114"/>
      <c r="G31" s="427" t="s">
        <v>122</v>
      </c>
      <c r="H31" s="429" t="s">
        <v>14</v>
      </c>
      <c r="I31" s="413"/>
      <c r="J31" s="413"/>
      <c r="K31" s="414"/>
      <c r="L31" s="430" t="s">
        <v>130</v>
      </c>
      <c r="M31" s="431"/>
      <c r="N31" s="431"/>
      <c r="O31" s="432"/>
      <c r="P31" s="436" t="s">
        <v>49</v>
      </c>
      <c r="Q31" s="437"/>
      <c r="R31" s="438"/>
      <c r="S31" s="106" t="s">
        <v>163</v>
      </c>
      <c r="T31" s="107"/>
      <c r="U31" s="107" t="s">
        <v>163</v>
      </c>
      <c r="V31" s="107" t="s">
        <v>163</v>
      </c>
      <c r="W31" s="107"/>
      <c r="X31" s="107" t="s">
        <v>163</v>
      </c>
      <c r="Y31" s="108"/>
      <c r="Z31" s="106" t="s">
        <v>163</v>
      </c>
      <c r="AA31" s="107"/>
      <c r="AB31" s="107" t="s">
        <v>163</v>
      </c>
      <c r="AC31" s="107" t="s">
        <v>163</v>
      </c>
      <c r="AD31" s="107"/>
      <c r="AE31" s="107" t="s">
        <v>163</v>
      </c>
      <c r="AF31" s="108"/>
      <c r="AG31" s="106" t="s">
        <v>163</v>
      </c>
      <c r="AH31" s="107"/>
      <c r="AI31" s="107" t="s">
        <v>163</v>
      </c>
      <c r="AJ31" s="107" t="s">
        <v>163</v>
      </c>
      <c r="AK31" s="107"/>
      <c r="AL31" s="107" t="s">
        <v>163</v>
      </c>
      <c r="AM31" s="108"/>
      <c r="AN31" s="106" t="s">
        <v>163</v>
      </c>
      <c r="AO31" s="107"/>
      <c r="AP31" s="107" t="s">
        <v>163</v>
      </c>
      <c r="AQ31" s="107" t="s">
        <v>163</v>
      </c>
      <c r="AR31" s="107"/>
      <c r="AS31" s="107" t="s">
        <v>163</v>
      </c>
      <c r="AT31" s="108"/>
      <c r="AU31" s="106"/>
      <c r="AV31" s="107"/>
      <c r="AW31" s="107"/>
      <c r="AX31" s="377"/>
      <c r="AY31" s="378"/>
      <c r="AZ31" s="379"/>
      <c r="BA31" s="380"/>
      <c r="BB31" s="424" t="s">
        <v>140</v>
      </c>
      <c r="BC31" s="425"/>
      <c r="BD31" s="425"/>
      <c r="BE31" s="425"/>
      <c r="BF31" s="426"/>
    </row>
    <row r="32" spans="2:58" ht="20.25" customHeight="1" x14ac:dyDescent="0.45">
      <c r="B32" s="376"/>
      <c r="C32" s="384"/>
      <c r="D32" s="385"/>
      <c r="E32" s="386"/>
      <c r="F32" s="91"/>
      <c r="G32" s="408"/>
      <c r="H32" s="412"/>
      <c r="I32" s="413"/>
      <c r="J32" s="413"/>
      <c r="K32" s="414"/>
      <c r="L32" s="418"/>
      <c r="M32" s="419"/>
      <c r="N32" s="419"/>
      <c r="O32" s="420"/>
      <c r="P32" s="311" t="s">
        <v>15</v>
      </c>
      <c r="Q32" s="312"/>
      <c r="R32" s="313"/>
      <c r="S32" s="231">
        <f>IF(S31="","",VLOOKUP(S31,【記載例】シフト記号表!$C$6:$K$35,9,FALSE))</f>
        <v>4</v>
      </c>
      <c r="T32" s="232" t="str">
        <f>IF(T31="","",VLOOKUP(T31,【記載例】シフト記号表!$C$6:$K$35,9,FALSE))</f>
        <v/>
      </c>
      <c r="U32" s="232">
        <f>IF(U31="","",VLOOKUP(U31,【記載例】シフト記号表!$C$6:$K$35,9,FALSE))</f>
        <v>4</v>
      </c>
      <c r="V32" s="232">
        <f>IF(V31="","",VLOOKUP(V31,【記載例】シフト記号表!$C$6:$K$35,9,FALSE))</f>
        <v>4</v>
      </c>
      <c r="W32" s="232" t="str">
        <f>IF(W31="","",VLOOKUP(W31,【記載例】シフト記号表!$C$6:$K$35,9,FALSE))</f>
        <v/>
      </c>
      <c r="X32" s="232">
        <f>IF(X31="","",VLOOKUP(X31,【記載例】シフト記号表!$C$6:$K$35,9,FALSE))</f>
        <v>4</v>
      </c>
      <c r="Y32" s="233" t="str">
        <f>IF(Y31="","",VLOOKUP(Y31,【記載例】シフト記号表!$C$6:$K$35,9,FALSE))</f>
        <v/>
      </c>
      <c r="Z32" s="231">
        <f>IF(Z31="","",VLOOKUP(Z31,【記載例】シフト記号表!$C$6:$K$35,9,FALSE))</f>
        <v>4</v>
      </c>
      <c r="AA32" s="232" t="str">
        <f>IF(AA31="","",VLOOKUP(AA31,【記載例】シフト記号表!$C$6:$K$35,9,FALSE))</f>
        <v/>
      </c>
      <c r="AB32" s="232">
        <f>IF(AB31="","",VLOOKUP(AB31,【記載例】シフト記号表!$C$6:$K$35,9,FALSE))</f>
        <v>4</v>
      </c>
      <c r="AC32" s="232">
        <f>IF(AC31="","",VLOOKUP(AC31,【記載例】シフト記号表!$C$6:$K$35,9,FALSE))</f>
        <v>4</v>
      </c>
      <c r="AD32" s="232" t="str">
        <f>IF(AD31="","",VLOOKUP(AD31,【記載例】シフト記号表!$C$6:$K$35,9,FALSE))</f>
        <v/>
      </c>
      <c r="AE32" s="232">
        <f>IF(AE31="","",VLOOKUP(AE31,【記載例】シフト記号表!$C$6:$K$35,9,FALSE))</f>
        <v>4</v>
      </c>
      <c r="AF32" s="233" t="str">
        <f>IF(AF31="","",VLOOKUP(AF31,【記載例】シフト記号表!$C$6:$K$35,9,FALSE))</f>
        <v/>
      </c>
      <c r="AG32" s="231">
        <f>IF(AG31="","",VLOOKUP(AG31,【記載例】シフト記号表!$C$6:$K$35,9,FALSE))</f>
        <v>4</v>
      </c>
      <c r="AH32" s="232" t="str">
        <f>IF(AH31="","",VLOOKUP(AH31,【記載例】シフト記号表!$C$6:$K$35,9,FALSE))</f>
        <v/>
      </c>
      <c r="AI32" s="232">
        <f>IF(AI31="","",VLOOKUP(AI31,【記載例】シフト記号表!$C$6:$K$35,9,FALSE))</f>
        <v>4</v>
      </c>
      <c r="AJ32" s="232">
        <f>IF(AJ31="","",VLOOKUP(AJ31,【記載例】シフト記号表!$C$6:$K$35,9,FALSE))</f>
        <v>4</v>
      </c>
      <c r="AK32" s="232" t="str">
        <f>IF(AK31="","",VLOOKUP(AK31,【記載例】シフト記号表!$C$6:$K$35,9,FALSE))</f>
        <v/>
      </c>
      <c r="AL32" s="232">
        <f>IF(AL31="","",VLOOKUP(AL31,【記載例】シフト記号表!$C$6:$K$35,9,FALSE))</f>
        <v>4</v>
      </c>
      <c r="AM32" s="233" t="str">
        <f>IF(AM31="","",VLOOKUP(AM31,【記載例】シフト記号表!$C$6:$K$35,9,FALSE))</f>
        <v/>
      </c>
      <c r="AN32" s="231">
        <f>IF(AN31="","",VLOOKUP(AN31,【記載例】シフト記号表!$C$6:$K$35,9,FALSE))</f>
        <v>4</v>
      </c>
      <c r="AO32" s="232" t="str">
        <f>IF(AO31="","",VLOOKUP(AO31,【記載例】シフト記号表!$C$6:$K$35,9,FALSE))</f>
        <v/>
      </c>
      <c r="AP32" s="232">
        <f>IF(AP31="","",VLOOKUP(AP31,【記載例】シフト記号表!$C$6:$K$35,9,FALSE))</f>
        <v>4</v>
      </c>
      <c r="AQ32" s="232">
        <f>IF(AQ31="","",VLOOKUP(AQ31,【記載例】シフト記号表!$C$6:$K$35,9,FALSE))</f>
        <v>4</v>
      </c>
      <c r="AR32" s="232" t="str">
        <f>IF(AR31="","",VLOOKUP(AR31,【記載例】シフト記号表!$C$6:$K$35,9,FALSE))</f>
        <v/>
      </c>
      <c r="AS32" s="232">
        <f>IF(AS31="","",VLOOKUP(AS31,【記載例】シフト記号表!$C$6:$K$35,9,FALSE))</f>
        <v>4</v>
      </c>
      <c r="AT32" s="233" t="str">
        <f>IF(AT31="","",VLOOKUP(AT31,【記載例】シフト記号表!$C$6:$K$35,9,FALSE))</f>
        <v/>
      </c>
      <c r="AU32" s="231" t="str">
        <f>IF(AU31="","",VLOOKUP(AU31,【記載例】シフト記号表!$C$6:$K$35,9,FALSE))</f>
        <v/>
      </c>
      <c r="AV32" s="232" t="str">
        <f>IF(AV31="","",VLOOKUP(AV31,【記載例】シフト記号表!$C$6:$K$35,9,FALSE))</f>
        <v/>
      </c>
      <c r="AW32" s="232" t="str">
        <f>IF(AW31="","",VLOOKUP(AW31,【記載例】シフト記号表!$C$6:$K$35,9,FALSE))</f>
        <v/>
      </c>
      <c r="AX32" s="314">
        <f>IF($BB$3="４週",SUM(S32:AT32),IF($BB$3="暦月",SUM(S32:AW32),""))</f>
        <v>64</v>
      </c>
      <c r="AY32" s="315"/>
      <c r="AZ32" s="316">
        <f>IF($BB$3="４週",AX32/4,IF($BB$3="暦月",【記載例】勤務形態一覧表!AX32/(【記載例】勤務形態一覧表!$BB$8/7),""))</f>
        <v>16</v>
      </c>
      <c r="BA32" s="317"/>
      <c r="BB32" s="305"/>
      <c r="BC32" s="306"/>
      <c r="BD32" s="306"/>
      <c r="BE32" s="306"/>
      <c r="BF32" s="307"/>
    </row>
    <row r="33" spans="2:58" ht="20.25" customHeight="1" x14ac:dyDescent="0.45">
      <c r="B33" s="376"/>
      <c r="C33" s="387"/>
      <c r="D33" s="388"/>
      <c r="E33" s="389"/>
      <c r="F33" s="91" t="str">
        <f>C31</f>
        <v>看護職員</v>
      </c>
      <c r="G33" s="428"/>
      <c r="H33" s="412"/>
      <c r="I33" s="413"/>
      <c r="J33" s="413"/>
      <c r="K33" s="414"/>
      <c r="L33" s="433"/>
      <c r="M33" s="434"/>
      <c r="N33" s="434"/>
      <c r="O33" s="435"/>
      <c r="P33" s="318" t="s">
        <v>50</v>
      </c>
      <c r="Q33" s="319"/>
      <c r="R33" s="320"/>
      <c r="S33" s="234">
        <f>IF(S31="","",VLOOKUP(S31,【記載例】シフト記号表!$C$6:$U$35,19,FALSE))</f>
        <v>4</v>
      </c>
      <c r="T33" s="235" t="str">
        <f>IF(T31="","",VLOOKUP(T31,【記載例】シフト記号表!$C$6:$U$35,19,FALSE))</f>
        <v/>
      </c>
      <c r="U33" s="235">
        <f>IF(U31="","",VLOOKUP(U31,【記載例】シフト記号表!$C$6:$U$35,19,FALSE))</f>
        <v>4</v>
      </c>
      <c r="V33" s="235">
        <f>IF(V31="","",VLOOKUP(V31,【記載例】シフト記号表!$C$6:$U$35,19,FALSE))</f>
        <v>4</v>
      </c>
      <c r="W33" s="235" t="str">
        <f>IF(W31="","",VLOOKUP(W31,【記載例】シフト記号表!$C$6:$U$35,19,FALSE))</f>
        <v/>
      </c>
      <c r="X33" s="235">
        <f>IF(X31="","",VLOOKUP(X31,【記載例】シフト記号表!$C$6:$U$35,19,FALSE))</f>
        <v>4</v>
      </c>
      <c r="Y33" s="236" t="str">
        <f>IF(Y31="","",VLOOKUP(Y31,【記載例】シフト記号表!$C$6:$U$35,19,FALSE))</f>
        <v/>
      </c>
      <c r="Z33" s="234">
        <f>IF(Z31="","",VLOOKUP(Z31,【記載例】シフト記号表!$C$6:$U$35,19,FALSE))</f>
        <v>4</v>
      </c>
      <c r="AA33" s="235" t="str">
        <f>IF(AA31="","",VLOOKUP(AA31,【記載例】シフト記号表!$C$6:$U$35,19,FALSE))</f>
        <v/>
      </c>
      <c r="AB33" s="235">
        <f>IF(AB31="","",VLOOKUP(AB31,【記載例】シフト記号表!$C$6:$U$35,19,FALSE))</f>
        <v>4</v>
      </c>
      <c r="AC33" s="235">
        <f>IF(AC31="","",VLOOKUP(AC31,【記載例】シフト記号表!$C$6:$U$35,19,FALSE))</f>
        <v>4</v>
      </c>
      <c r="AD33" s="235" t="str">
        <f>IF(AD31="","",VLOOKUP(AD31,【記載例】シフト記号表!$C$6:$U$35,19,FALSE))</f>
        <v/>
      </c>
      <c r="AE33" s="235">
        <f>IF(AE31="","",VLOOKUP(AE31,【記載例】シフト記号表!$C$6:$U$35,19,FALSE))</f>
        <v>4</v>
      </c>
      <c r="AF33" s="236" t="str">
        <f>IF(AF31="","",VLOOKUP(AF31,【記載例】シフト記号表!$C$6:$U$35,19,FALSE))</f>
        <v/>
      </c>
      <c r="AG33" s="234">
        <f>IF(AG31="","",VLOOKUP(AG31,【記載例】シフト記号表!$C$6:$U$35,19,FALSE))</f>
        <v>4</v>
      </c>
      <c r="AH33" s="235" t="str">
        <f>IF(AH31="","",VLOOKUP(AH31,【記載例】シフト記号表!$C$6:$U$35,19,FALSE))</f>
        <v/>
      </c>
      <c r="AI33" s="235">
        <f>IF(AI31="","",VLOOKUP(AI31,【記載例】シフト記号表!$C$6:$U$35,19,FALSE))</f>
        <v>4</v>
      </c>
      <c r="AJ33" s="235">
        <f>IF(AJ31="","",VLOOKUP(AJ31,【記載例】シフト記号表!$C$6:$U$35,19,FALSE))</f>
        <v>4</v>
      </c>
      <c r="AK33" s="235" t="str">
        <f>IF(AK31="","",VLOOKUP(AK31,【記載例】シフト記号表!$C$6:$U$35,19,FALSE))</f>
        <v/>
      </c>
      <c r="AL33" s="235">
        <f>IF(AL31="","",VLOOKUP(AL31,【記載例】シフト記号表!$C$6:$U$35,19,FALSE))</f>
        <v>4</v>
      </c>
      <c r="AM33" s="236" t="str">
        <f>IF(AM31="","",VLOOKUP(AM31,【記載例】シフト記号表!$C$6:$U$35,19,FALSE))</f>
        <v/>
      </c>
      <c r="AN33" s="234">
        <f>IF(AN31="","",VLOOKUP(AN31,【記載例】シフト記号表!$C$6:$U$35,19,FALSE))</f>
        <v>4</v>
      </c>
      <c r="AO33" s="235" t="str">
        <f>IF(AO31="","",VLOOKUP(AO31,【記載例】シフト記号表!$C$6:$U$35,19,FALSE))</f>
        <v/>
      </c>
      <c r="AP33" s="235">
        <f>IF(AP31="","",VLOOKUP(AP31,【記載例】シフト記号表!$C$6:$U$35,19,FALSE))</f>
        <v>4</v>
      </c>
      <c r="AQ33" s="235">
        <f>IF(AQ31="","",VLOOKUP(AQ31,【記載例】シフト記号表!$C$6:$U$35,19,FALSE))</f>
        <v>4</v>
      </c>
      <c r="AR33" s="235" t="str">
        <f>IF(AR31="","",VLOOKUP(AR31,【記載例】シフト記号表!$C$6:$U$35,19,FALSE))</f>
        <v/>
      </c>
      <c r="AS33" s="235">
        <f>IF(AS31="","",VLOOKUP(AS31,【記載例】シフト記号表!$C$6:$U$35,19,FALSE))</f>
        <v>4</v>
      </c>
      <c r="AT33" s="236" t="str">
        <f>IF(AT31="","",VLOOKUP(AT31,【記載例】シフト記号表!$C$6:$U$35,19,FALSE))</f>
        <v/>
      </c>
      <c r="AU33" s="234" t="str">
        <f>IF(AU31="","",VLOOKUP(AU31,【記載例】シフト記号表!$C$6:$U$35,19,FALSE))</f>
        <v/>
      </c>
      <c r="AV33" s="235" t="str">
        <f>IF(AV31="","",VLOOKUP(AV31,【記載例】シフト記号表!$C$6:$U$35,19,FALSE))</f>
        <v/>
      </c>
      <c r="AW33" s="235" t="str">
        <f>IF(AW31="","",VLOOKUP(AW31,【記載例】シフト記号表!$C$6:$U$35,19,FALSE))</f>
        <v/>
      </c>
      <c r="AX33" s="321">
        <f>IF($BB$3="４週",SUM(S33:AT33),IF($BB$3="暦月",SUM(S33:AW33),""))</f>
        <v>64</v>
      </c>
      <c r="AY33" s="322"/>
      <c r="AZ33" s="335">
        <f>IF($BB$3="４週",AX33/4,IF($BB$3="暦月",【記載例】勤務形態一覧表!AX33/(【記載例】勤務形態一覧表!$BB$8/7),""))</f>
        <v>16</v>
      </c>
      <c r="BA33" s="336"/>
      <c r="BB33" s="308"/>
      <c r="BC33" s="309"/>
      <c r="BD33" s="309"/>
      <c r="BE33" s="309"/>
      <c r="BF33" s="310"/>
    </row>
    <row r="34" spans="2:58" ht="20.25" customHeight="1" x14ac:dyDescent="0.45">
      <c r="B34" s="376">
        <f>B31+1</f>
        <v>5</v>
      </c>
      <c r="C34" s="381" t="s">
        <v>5</v>
      </c>
      <c r="D34" s="382"/>
      <c r="E34" s="383"/>
      <c r="F34" s="114"/>
      <c r="G34" s="427" t="s">
        <v>197</v>
      </c>
      <c r="H34" s="429" t="s">
        <v>6</v>
      </c>
      <c r="I34" s="413"/>
      <c r="J34" s="413"/>
      <c r="K34" s="414"/>
      <c r="L34" s="430" t="s">
        <v>132</v>
      </c>
      <c r="M34" s="431"/>
      <c r="N34" s="431"/>
      <c r="O34" s="432"/>
      <c r="P34" s="436" t="s">
        <v>49</v>
      </c>
      <c r="Q34" s="437"/>
      <c r="R34" s="438"/>
      <c r="S34" s="106"/>
      <c r="T34" s="107" t="s">
        <v>163</v>
      </c>
      <c r="U34" s="107"/>
      <c r="V34" s="107"/>
      <c r="W34" s="107" t="s">
        <v>163</v>
      </c>
      <c r="X34" s="107"/>
      <c r="Y34" s="108" t="s">
        <v>163</v>
      </c>
      <c r="Z34" s="106"/>
      <c r="AA34" s="107" t="s">
        <v>163</v>
      </c>
      <c r="AB34" s="107"/>
      <c r="AC34" s="107"/>
      <c r="AD34" s="107" t="s">
        <v>163</v>
      </c>
      <c r="AE34" s="107"/>
      <c r="AF34" s="108" t="s">
        <v>163</v>
      </c>
      <c r="AG34" s="106"/>
      <c r="AH34" s="107" t="s">
        <v>163</v>
      </c>
      <c r="AI34" s="107"/>
      <c r="AJ34" s="107"/>
      <c r="AK34" s="107" t="s">
        <v>163</v>
      </c>
      <c r="AL34" s="107"/>
      <c r="AM34" s="108" t="s">
        <v>163</v>
      </c>
      <c r="AN34" s="106"/>
      <c r="AO34" s="107" t="s">
        <v>163</v>
      </c>
      <c r="AP34" s="107"/>
      <c r="AQ34" s="107"/>
      <c r="AR34" s="107" t="s">
        <v>163</v>
      </c>
      <c r="AS34" s="107"/>
      <c r="AT34" s="108" t="s">
        <v>163</v>
      </c>
      <c r="AU34" s="106"/>
      <c r="AV34" s="107"/>
      <c r="AW34" s="107"/>
      <c r="AX34" s="377"/>
      <c r="AY34" s="378"/>
      <c r="AZ34" s="379"/>
      <c r="BA34" s="380"/>
      <c r="BB34" s="424" t="s">
        <v>135</v>
      </c>
      <c r="BC34" s="425"/>
      <c r="BD34" s="425"/>
      <c r="BE34" s="425"/>
      <c r="BF34" s="426"/>
    </row>
    <row r="35" spans="2:58" ht="20.25" customHeight="1" x14ac:dyDescent="0.45">
      <c r="B35" s="376"/>
      <c r="C35" s="384"/>
      <c r="D35" s="385"/>
      <c r="E35" s="386"/>
      <c r="F35" s="91"/>
      <c r="G35" s="408"/>
      <c r="H35" s="412"/>
      <c r="I35" s="413"/>
      <c r="J35" s="413"/>
      <c r="K35" s="414"/>
      <c r="L35" s="418"/>
      <c r="M35" s="419"/>
      <c r="N35" s="419"/>
      <c r="O35" s="420"/>
      <c r="P35" s="311" t="s">
        <v>15</v>
      </c>
      <c r="Q35" s="312"/>
      <c r="R35" s="313"/>
      <c r="S35" s="231" t="str">
        <f>IF(S34="","",VLOOKUP(S34,【記載例】シフト記号表!$C$6:$K$35,9,FALSE))</f>
        <v/>
      </c>
      <c r="T35" s="232">
        <f>IF(T34="","",VLOOKUP(T34,【記載例】シフト記号表!$C$6:$K$35,9,FALSE))</f>
        <v>4</v>
      </c>
      <c r="U35" s="232" t="str">
        <f>IF(U34="","",VLOOKUP(U34,【記載例】シフト記号表!$C$6:$K$35,9,FALSE))</f>
        <v/>
      </c>
      <c r="V35" s="232" t="str">
        <f>IF(V34="","",VLOOKUP(V34,【記載例】シフト記号表!$C$6:$K$35,9,FALSE))</f>
        <v/>
      </c>
      <c r="W35" s="232">
        <f>IF(W34="","",VLOOKUP(W34,【記載例】シフト記号表!$C$6:$K$35,9,FALSE))</f>
        <v>4</v>
      </c>
      <c r="X35" s="232" t="str">
        <f>IF(X34="","",VLOOKUP(X34,【記載例】シフト記号表!$C$6:$K$35,9,FALSE))</f>
        <v/>
      </c>
      <c r="Y35" s="233">
        <f>IF(Y34="","",VLOOKUP(Y34,【記載例】シフト記号表!$C$6:$K$35,9,FALSE))</f>
        <v>4</v>
      </c>
      <c r="Z35" s="231" t="str">
        <f>IF(Z34="","",VLOOKUP(Z34,【記載例】シフト記号表!$C$6:$K$35,9,FALSE))</f>
        <v/>
      </c>
      <c r="AA35" s="232">
        <f>IF(AA34="","",VLOOKUP(AA34,【記載例】シフト記号表!$C$6:$K$35,9,FALSE))</f>
        <v>4</v>
      </c>
      <c r="AB35" s="232" t="str">
        <f>IF(AB34="","",VLOOKUP(AB34,【記載例】シフト記号表!$C$6:$K$35,9,FALSE))</f>
        <v/>
      </c>
      <c r="AC35" s="232" t="str">
        <f>IF(AC34="","",VLOOKUP(AC34,【記載例】シフト記号表!$C$6:$K$35,9,FALSE))</f>
        <v/>
      </c>
      <c r="AD35" s="232">
        <f>IF(AD34="","",VLOOKUP(AD34,【記載例】シフト記号表!$C$6:$K$35,9,FALSE))</f>
        <v>4</v>
      </c>
      <c r="AE35" s="232" t="str">
        <f>IF(AE34="","",VLOOKUP(AE34,【記載例】シフト記号表!$C$6:$K$35,9,FALSE))</f>
        <v/>
      </c>
      <c r="AF35" s="233">
        <f>IF(AF34="","",VLOOKUP(AF34,【記載例】シフト記号表!$C$6:$K$35,9,FALSE))</f>
        <v>4</v>
      </c>
      <c r="AG35" s="231" t="str">
        <f>IF(AG34="","",VLOOKUP(AG34,【記載例】シフト記号表!$C$6:$K$35,9,FALSE))</f>
        <v/>
      </c>
      <c r="AH35" s="232">
        <f>IF(AH34="","",VLOOKUP(AH34,【記載例】シフト記号表!$C$6:$K$35,9,FALSE))</f>
        <v>4</v>
      </c>
      <c r="AI35" s="232" t="str">
        <f>IF(AI34="","",VLOOKUP(AI34,【記載例】シフト記号表!$C$6:$K$35,9,FALSE))</f>
        <v/>
      </c>
      <c r="AJ35" s="232" t="str">
        <f>IF(AJ34="","",VLOOKUP(AJ34,【記載例】シフト記号表!$C$6:$K$35,9,FALSE))</f>
        <v/>
      </c>
      <c r="AK35" s="232">
        <f>IF(AK34="","",VLOOKUP(AK34,【記載例】シフト記号表!$C$6:$K$35,9,FALSE))</f>
        <v>4</v>
      </c>
      <c r="AL35" s="232" t="str">
        <f>IF(AL34="","",VLOOKUP(AL34,【記載例】シフト記号表!$C$6:$K$35,9,FALSE))</f>
        <v/>
      </c>
      <c r="AM35" s="233">
        <f>IF(AM34="","",VLOOKUP(AM34,【記載例】シフト記号表!$C$6:$K$35,9,FALSE))</f>
        <v>4</v>
      </c>
      <c r="AN35" s="231" t="str">
        <f>IF(AN34="","",VLOOKUP(AN34,【記載例】シフト記号表!$C$6:$K$35,9,FALSE))</f>
        <v/>
      </c>
      <c r="AO35" s="232">
        <f>IF(AO34="","",VLOOKUP(AO34,【記載例】シフト記号表!$C$6:$K$35,9,FALSE))</f>
        <v>4</v>
      </c>
      <c r="AP35" s="232" t="str">
        <f>IF(AP34="","",VLOOKUP(AP34,【記載例】シフト記号表!$C$6:$K$35,9,FALSE))</f>
        <v/>
      </c>
      <c r="AQ35" s="232" t="str">
        <f>IF(AQ34="","",VLOOKUP(AQ34,【記載例】シフト記号表!$C$6:$K$35,9,FALSE))</f>
        <v/>
      </c>
      <c r="AR35" s="232">
        <f>IF(AR34="","",VLOOKUP(AR34,【記載例】シフト記号表!$C$6:$K$35,9,FALSE))</f>
        <v>4</v>
      </c>
      <c r="AS35" s="232" t="str">
        <f>IF(AS34="","",VLOOKUP(AS34,【記載例】シフト記号表!$C$6:$K$35,9,FALSE))</f>
        <v/>
      </c>
      <c r="AT35" s="233">
        <f>IF(AT34="","",VLOOKUP(AT34,【記載例】シフト記号表!$C$6:$K$35,9,FALSE))</f>
        <v>4</v>
      </c>
      <c r="AU35" s="231" t="str">
        <f>IF(AU34="","",VLOOKUP(AU34,【記載例】シフト記号表!$C$6:$K$35,9,FALSE))</f>
        <v/>
      </c>
      <c r="AV35" s="232" t="str">
        <f>IF(AV34="","",VLOOKUP(AV34,【記載例】シフト記号表!$C$6:$K$35,9,FALSE))</f>
        <v/>
      </c>
      <c r="AW35" s="232" t="str">
        <f>IF(AW34="","",VLOOKUP(AW34,【記載例】シフト記号表!$C$6:$K$35,9,FALSE))</f>
        <v/>
      </c>
      <c r="AX35" s="314">
        <f>IF($BB$3="４週",SUM(S35:AT35),IF($BB$3="暦月",SUM(S35:AW35),""))</f>
        <v>48</v>
      </c>
      <c r="AY35" s="315"/>
      <c r="AZ35" s="316">
        <f>IF($BB$3="４週",AX35/4,IF($BB$3="暦月",【記載例】勤務形態一覧表!AX35/(【記載例】勤務形態一覧表!$BB$8/7),""))</f>
        <v>12</v>
      </c>
      <c r="BA35" s="317"/>
      <c r="BB35" s="305"/>
      <c r="BC35" s="306"/>
      <c r="BD35" s="306"/>
      <c r="BE35" s="306"/>
      <c r="BF35" s="307"/>
    </row>
    <row r="36" spans="2:58" ht="20.25" customHeight="1" x14ac:dyDescent="0.45">
      <c r="B36" s="376"/>
      <c r="C36" s="387"/>
      <c r="D36" s="388"/>
      <c r="E36" s="389"/>
      <c r="F36" s="91" t="str">
        <f>C34</f>
        <v>看護職員</v>
      </c>
      <c r="G36" s="428"/>
      <c r="H36" s="412"/>
      <c r="I36" s="413"/>
      <c r="J36" s="413"/>
      <c r="K36" s="414"/>
      <c r="L36" s="433"/>
      <c r="M36" s="434"/>
      <c r="N36" s="434"/>
      <c r="O36" s="435"/>
      <c r="P36" s="318" t="s">
        <v>50</v>
      </c>
      <c r="Q36" s="319"/>
      <c r="R36" s="320"/>
      <c r="S36" s="234" t="str">
        <f>IF(S34="","",VLOOKUP(S34,【記載例】シフト記号表!$C$6:$U$35,19,FALSE))</f>
        <v/>
      </c>
      <c r="T36" s="235">
        <f>IF(T34="","",VLOOKUP(T34,【記載例】シフト記号表!$C$6:$U$35,19,FALSE))</f>
        <v>4</v>
      </c>
      <c r="U36" s="235" t="str">
        <f>IF(U34="","",VLOOKUP(U34,【記載例】シフト記号表!$C$6:$U$35,19,FALSE))</f>
        <v/>
      </c>
      <c r="V36" s="235" t="str">
        <f>IF(V34="","",VLOOKUP(V34,【記載例】シフト記号表!$C$6:$U$35,19,FALSE))</f>
        <v/>
      </c>
      <c r="W36" s="235">
        <f>IF(W34="","",VLOOKUP(W34,【記載例】シフト記号表!$C$6:$U$35,19,FALSE))</f>
        <v>4</v>
      </c>
      <c r="X36" s="235" t="str">
        <f>IF(X34="","",VLOOKUP(X34,【記載例】シフト記号表!$C$6:$U$35,19,FALSE))</f>
        <v/>
      </c>
      <c r="Y36" s="236">
        <f>IF(Y34="","",VLOOKUP(Y34,【記載例】シフト記号表!$C$6:$U$35,19,FALSE))</f>
        <v>4</v>
      </c>
      <c r="Z36" s="234" t="str">
        <f>IF(Z34="","",VLOOKUP(Z34,【記載例】シフト記号表!$C$6:$U$35,19,FALSE))</f>
        <v/>
      </c>
      <c r="AA36" s="235">
        <f>IF(AA34="","",VLOOKUP(AA34,【記載例】シフト記号表!$C$6:$U$35,19,FALSE))</f>
        <v>4</v>
      </c>
      <c r="AB36" s="235" t="str">
        <f>IF(AB34="","",VLOOKUP(AB34,【記載例】シフト記号表!$C$6:$U$35,19,FALSE))</f>
        <v/>
      </c>
      <c r="AC36" s="235" t="str">
        <f>IF(AC34="","",VLOOKUP(AC34,【記載例】シフト記号表!$C$6:$U$35,19,FALSE))</f>
        <v/>
      </c>
      <c r="AD36" s="235">
        <f>IF(AD34="","",VLOOKUP(AD34,【記載例】シフト記号表!$C$6:$U$35,19,FALSE))</f>
        <v>4</v>
      </c>
      <c r="AE36" s="235" t="str">
        <f>IF(AE34="","",VLOOKUP(AE34,【記載例】シフト記号表!$C$6:$U$35,19,FALSE))</f>
        <v/>
      </c>
      <c r="AF36" s="236">
        <f>IF(AF34="","",VLOOKUP(AF34,【記載例】シフト記号表!$C$6:$U$35,19,FALSE))</f>
        <v>4</v>
      </c>
      <c r="AG36" s="234" t="str">
        <f>IF(AG34="","",VLOOKUP(AG34,【記載例】シフト記号表!$C$6:$U$35,19,FALSE))</f>
        <v/>
      </c>
      <c r="AH36" s="235">
        <f>IF(AH34="","",VLOOKUP(AH34,【記載例】シフト記号表!$C$6:$U$35,19,FALSE))</f>
        <v>4</v>
      </c>
      <c r="AI36" s="235" t="str">
        <f>IF(AI34="","",VLOOKUP(AI34,【記載例】シフト記号表!$C$6:$U$35,19,FALSE))</f>
        <v/>
      </c>
      <c r="AJ36" s="235" t="str">
        <f>IF(AJ34="","",VLOOKUP(AJ34,【記載例】シフト記号表!$C$6:$U$35,19,FALSE))</f>
        <v/>
      </c>
      <c r="AK36" s="235">
        <f>IF(AK34="","",VLOOKUP(AK34,【記載例】シフト記号表!$C$6:$U$35,19,FALSE))</f>
        <v>4</v>
      </c>
      <c r="AL36" s="235" t="str">
        <f>IF(AL34="","",VLOOKUP(AL34,【記載例】シフト記号表!$C$6:$U$35,19,FALSE))</f>
        <v/>
      </c>
      <c r="AM36" s="236">
        <f>IF(AM34="","",VLOOKUP(AM34,【記載例】シフト記号表!$C$6:$U$35,19,FALSE))</f>
        <v>4</v>
      </c>
      <c r="AN36" s="234" t="str">
        <f>IF(AN34="","",VLOOKUP(AN34,【記載例】シフト記号表!$C$6:$U$35,19,FALSE))</f>
        <v/>
      </c>
      <c r="AO36" s="235">
        <f>IF(AO34="","",VLOOKUP(AO34,【記載例】シフト記号表!$C$6:$U$35,19,FALSE))</f>
        <v>4</v>
      </c>
      <c r="AP36" s="235" t="str">
        <f>IF(AP34="","",VLOOKUP(AP34,【記載例】シフト記号表!$C$6:$U$35,19,FALSE))</f>
        <v/>
      </c>
      <c r="AQ36" s="235" t="str">
        <f>IF(AQ34="","",VLOOKUP(AQ34,【記載例】シフト記号表!$C$6:$U$35,19,FALSE))</f>
        <v/>
      </c>
      <c r="AR36" s="235">
        <f>IF(AR34="","",VLOOKUP(AR34,【記載例】シフト記号表!$C$6:$U$35,19,FALSE))</f>
        <v>4</v>
      </c>
      <c r="AS36" s="235" t="str">
        <f>IF(AS34="","",VLOOKUP(AS34,【記載例】シフト記号表!$C$6:$U$35,19,FALSE))</f>
        <v/>
      </c>
      <c r="AT36" s="236">
        <f>IF(AT34="","",VLOOKUP(AT34,【記載例】シフト記号表!$C$6:$U$35,19,FALSE))</f>
        <v>4</v>
      </c>
      <c r="AU36" s="234" t="str">
        <f>IF(AU34="","",VLOOKUP(AU34,【記載例】シフト記号表!$C$6:$U$35,19,FALSE))</f>
        <v/>
      </c>
      <c r="AV36" s="235" t="str">
        <f>IF(AV34="","",VLOOKUP(AV34,【記載例】シフト記号表!$C$6:$U$35,19,FALSE))</f>
        <v/>
      </c>
      <c r="AW36" s="235" t="str">
        <f>IF(AW34="","",VLOOKUP(AW34,【記載例】シフト記号表!$C$6:$U$35,19,FALSE))</f>
        <v/>
      </c>
      <c r="AX36" s="321">
        <f>IF($BB$3="４週",SUM(S36:AT36),IF($BB$3="暦月",SUM(S36:AW36),""))</f>
        <v>48</v>
      </c>
      <c r="AY36" s="322"/>
      <c r="AZ36" s="335">
        <f>IF($BB$3="４週",AX36/4,IF($BB$3="暦月",【記載例】勤務形態一覧表!AX36/(【記載例】勤務形態一覧表!$BB$8/7),""))</f>
        <v>12</v>
      </c>
      <c r="BA36" s="336"/>
      <c r="BB36" s="308"/>
      <c r="BC36" s="309"/>
      <c r="BD36" s="309"/>
      <c r="BE36" s="309"/>
      <c r="BF36" s="310"/>
    </row>
    <row r="37" spans="2:58" ht="20.25" customHeight="1" x14ac:dyDescent="0.45">
      <c r="B37" s="376">
        <f>B34+1</f>
        <v>6</v>
      </c>
      <c r="C37" s="381" t="s">
        <v>61</v>
      </c>
      <c r="D37" s="382"/>
      <c r="E37" s="383"/>
      <c r="F37" s="114"/>
      <c r="G37" s="427" t="s">
        <v>122</v>
      </c>
      <c r="H37" s="429" t="s">
        <v>106</v>
      </c>
      <c r="I37" s="413"/>
      <c r="J37" s="413"/>
      <c r="K37" s="414"/>
      <c r="L37" s="430" t="s">
        <v>129</v>
      </c>
      <c r="M37" s="431"/>
      <c r="N37" s="431"/>
      <c r="O37" s="432"/>
      <c r="P37" s="436" t="s">
        <v>49</v>
      </c>
      <c r="Q37" s="437"/>
      <c r="R37" s="438"/>
      <c r="S37" s="106"/>
      <c r="T37" s="107" t="s">
        <v>162</v>
      </c>
      <c r="U37" s="107" t="s">
        <v>162</v>
      </c>
      <c r="V37" s="107"/>
      <c r="W37" s="107"/>
      <c r="X37" s="107" t="s">
        <v>162</v>
      </c>
      <c r="Y37" s="108"/>
      <c r="Z37" s="106"/>
      <c r="AA37" s="107" t="s">
        <v>162</v>
      </c>
      <c r="AB37" s="107" t="s">
        <v>162</v>
      </c>
      <c r="AC37" s="107"/>
      <c r="AD37" s="107"/>
      <c r="AE37" s="107" t="s">
        <v>162</v>
      </c>
      <c r="AF37" s="108"/>
      <c r="AG37" s="106"/>
      <c r="AH37" s="107" t="s">
        <v>162</v>
      </c>
      <c r="AI37" s="107" t="s">
        <v>162</v>
      </c>
      <c r="AJ37" s="107"/>
      <c r="AK37" s="107"/>
      <c r="AL37" s="107" t="s">
        <v>162</v>
      </c>
      <c r="AM37" s="108"/>
      <c r="AN37" s="106"/>
      <c r="AO37" s="107" t="s">
        <v>162</v>
      </c>
      <c r="AP37" s="107" t="s">
        <v>162</v>
      </c>
      <c r="AQ37" s="107"/>
      <c r="AR37" s="107"/>
      <c r="AS37" s="107" t="s">
        <v>162</v>
      </c>
      <c r="AT37" s="108"/>
      <c r="AU37" s="106"/>
      <c r="AV37" s="107"/>
      <c r="AW37" s="107"/>
      <c r="AX37" s="377"/>
      <c r="AY37" s="378"/>
      <c r="AZ37" s="379"/>
      <c r="BA37" s="380"/>
      <c r="BB37" s="424" t="s">
        <v>138</v>
      </c>
      <c r="BC37" s="425"/>
      <c r="BD37" s="425"/>
      <c r="BE37" s="425"/>
      <c r="BF37" s="426"/>
    </row>
    <row r="38" spans="2:58" ht="20.25" customHeight="1" x14ac:dyDescent="0.45">
      <c r="B38" s="376"/>
      <c r="C38" s="384"/>
      <c r="D38" s="385"/>
      <c r="E38" s="386"/>
      <c r="F38" s="91"/>
      <c r="G38" s="408"/>
      <c r="H38" s="412"/>
      <c r="I38" s="413"/>
      <c r="J38" s="413"/>
      <c r="K38" s="414"/>
      <c r="L38" s="418"/>
      <c r="M38" s="419"/>
      <c r="N38" s="419"/>
      <c r="O38" s="420"/>
      <c r="P38" s="311" t="s">
        <v>15</v>
      </c>
      <c r="Q38" s="312"/>
      <c r="R38" s="313"/>
      <c r="S38" s="231" t="str">
        <f>IF(S37="","",VLOOKUP(S37,【記載例】シフト記号表!$C$6:$K$35,9,FALSE))</f>
        <v/>
      </c>
      <c r="T38" s="232">
        <f>IF(T37="","",VLOOKUP(T37,【記載例】シフト記号表!$C$6:$K$35,9,FALSE))</f>
        <v>8</v>
      </c>
      <c r="U38" s="232">
        <f>IF(U37="","",VLOOKUP(U37,【記載例】シフト記号表!$C$6:$K$35,9,FALSE))</f>
        <v>8</v>
      </c>
      <c r="V38" s="232" t="str">
        <f>IF(V37="","",VLOOKUP(V37,【記載例】シフト記号表!$C$6:$K$35,9,FALSE))</f>
        <v/>
      </c>
      <c r="W38" s="232" t="str">
        <f>IF(W37="","",VLOOKUP(W37,【記載例】シフト記号表!$C$6:$K$35,9,FALSE))</f>
        <v/>
      </c>
      <c r="X38" s="232">
        <f>IF(X37="","",VLOOKUP(X37,【記載例】シフト記号表!$C$6:$K$35,9,FALSE))</f>
        <v>8</v>
      </c>
      <c r="Y38" s="233" t="str">
        <f>IF(Y37="","",VLOOKUP(Y37,【記載例】シフト記号表!$C$6:$K$35,9,FALSE))</f>
        <v/>
      </c>
      <c r="Z38" s="231" t="str">
        <f>IF(Z37="","",VLOOKUP(Z37,【記載例】シフト記号表!$C$6:$K$35,9,FALSE))</f>
        <v/>
      </c>
      <c r="AA38" s="232">
        <f>IF(AA37="","",VLOOKUP(AA37,【記載例】シフト記号表!$C$6:$K$35,9,FALSE))</f>
        <v>8</v>
      </c>
      <c r="AB38" s="232">
        <f>IF(AB37="","",VLOOKUP(AB37,【記載例】シフト記号表!$C$6:$K$35,9,FALSE))</f>
        <v>8</v>
      </c>
      <c r="AC38" s="232" t="str">
        <f>IF(AC37="","",VLOOKUP(AC37,【記載例】シフト記号表!$C$6:$K$35,9,FALSE))</f>
        <v/>
      </c>
      <c r="AD38" s="232" t="str">
        <f>IF(AD37="","",VLOOKUP(AD37,【記載例】シフト記号表!$C$6:$K$35,9,FALSE))</f>
        <v/>
      </c>
      <c r="AE38" s="232">
        <f>IF(AE37="","",VLOOKUP(AE37,【記載例】シフト記号表!$C$6:$K$35,9,FALSE))</f>
        <v>8</v>
      </c>
      <c r="AF38" s="233" t="str">
        <f>IF(AF37="","",VLOOKUP(AF37,【記載例】シフト記号表!$C$6:$K$35,9,FALSE))</f>
        <v/>
      </c>
      <c r="AG38" s="231" t="str">
        <f>IF(AG37="","",VLOOKUP(AG37,【記載例】シフト記号表!$C$6:$K$35,9,FALSE))</f>
        <v/>
      </c>
      <c r="AH38" s="232">
        <f>IF(AH37="","",VLOOKUP(AH37,【記載例】シフト記号表!$C$6:$K$35,9,FALSE))</f>
        <v>8</v>
      </c>
      <c r="AI38" s="232">
        <f>IF(AI37="","",VLOOKUP(AI37,【記載例】シフト記号表!$C$6:$K$35,9,FALSE))</f>
        <v>8</v>
      </c>
      <c r="AJ38" s="232" t="str">
        <f>IF(AJ37="","",VLOOKUP(AJ37,【記載例】シフト記号表!$C$6:$K$35,9,FALSE))</f>
        <v/>
      </c>
      <c r="AK38" s="232" t="str">
        <f>IF(AK37="","",VLOOKUP(AK37,【記載例】シフト記号表!$C$6:$K$35,9,FALSE))</f>
        <v/>
      </c>
      <c r="AL38" s="232">
        <f>IF(AL37="","",VLOOKUP(AL37,【記載例】シフト記号表!$C$6:$K$35,9,FALSE))</f>
        <v>8</v>
      </c>
      <c r="AM38" s="233" t="str">
        <f>IF(AM37="","",VLOOKUP(AM37,【記載例】シフト記号表!$C$6:$K$35,9,FALSE))</f>
        <v/>
      </c>
      <c r="AN38" s="231" t="str">
        <f>IF(AN37="","",VLOOKUP(AN37,【記載例】シフト記号表!$C$6:$K$35,9,FALSE))</f>
        <v/>
      </c>
      <c r="AO38" s="232">
        <f>IF(AO37="","",VLOOKUP(AO37,【記載例】シフト記号表!$C$6:$K$35,9,FALSE))</f>
        <v>8</v>
      </c>
      <c r="AP38" s="232">
        <f>IF(AP37="","",VLOOKUP(AP37,【記載例】シフト記号表!$C$6:$K$35,9,FALSE))</f>
        <v>8</v>
      </c>
      <c r="AQ38" s="232" t="str">
        <f>IF(AQ37="","",VLOOKUP(AQ37,【記載例】シフト記号表!$C$6:$K$35,9,FALSE))</f>
        <v/>
      </c>
      <c r="AR38" s="232" t="str">
        <f>IF(AR37="","",VLOOKUP(AR37,【記載例】シフト記号表!$C$6:$K$35,9,FALSE))</f>
        <v/>
      </c>
      <c r="AS38" s="232">
        <f>IF(AS37="","",VLOOKUP(AS37,【記載例】シフト記号表!$C$6:$K$35,9,FALSE))</f>
        <v>8</v>
      </c>
      <c r="AT38" s="233" t="str">
        <f>IF(AT37="","",VLOOKUP(AT37,【記載例】シフト記号表!$C$6:$K$35,9,FALSE))</f>
        <v/>
      </c>
      <c r="AU38" s="231" t="str">
        <f>IF(AU37="","",VLOOKUP(AU37,【記載例】シフト記号表!$C$6:$K$35,9,FALSE))</f>
        <v/>
      </c>
      <c r="AV38" s="232" t="str">
        <f>IF(AV37="","",VLOOKUP(AV37,【記載例】シフト記号表!$C$6:$K$35,9,FALSE))</f>
        <v/>
      </c>
      <c r="AW38" s="232" t="str">
        <f>IF(AW37="","",VLOOKUP(AW37,【記載例】シフト記号表!$C$6:$K$35,9,FALSE))</f>
        <v/>
      </c>
      <c r="AX38" s="314">
        <f>IF($BB$3="４週",SUM(S38:AT38),IF($BB$3="暦月",SUM(S38:AW38),""))</f>
        <v>96</v>
      </c>
      <c r="AY38" s="315"/>
      <c r="AZ38" s="316">
        <f>IF($BB$3="４週",AX38/4,IF($BB$3="暦月",【記載例】勤務形態一覧表!AX38/(【記載例】勤務形態一覧表!$BB$8/7),""))</f>
        <v>24</v>
      </c>
      <c r="BA38" s="317"/>
      <c r="BB38" s="305"/>
      <c r="BC38" s="306"/>
      <c r="BD38" s="306"/>
      <c r="BE38" s="306"/>
      <c r="BF38" s="307"/>
    </row>
    <row r="39" spans="2:58" ht="20.25" customHeight="1" x14ac:dyDescent="0.45">
      <c r="B39" s="376"/>
      <c r="C39" s="387"/>
      <c r="D39" s="388"/>
      <c r="E39" s="389"/>
      <c r="F39" s="91" t="str">
        <f>C37</f>
        <v>介護職員</v>
      </c>
      <c r="G39" s="428"/>
      <c r="H39" s="412"/>
      <c r="I39" s="413"/>
      <c r="J39" s="413"/>
      <c r="K39" s="414"/>
      <c r="L39" s="433"/>
      <c r="M39" s="434"/>
      <c r="N39" s="434"/>
      <c r="O39" s="435"/>
      <c r="P39" s="318" t="s">
        <v>50</v>
      </c>
      <c r="Q39" s="319"/>
      <c r="R39" s="320"/>
      <c r="S39" s="234" t="str">
        <f>IF(S37="","",VLOOKUP(S37,【記載例】シフト記号表!$C$6:$U$35,19,FALSE))</f>
        <v/>
      </c>
      <c r="T39" s="235">
        <f>IF(T37="","",VLOOKUP(T37,【記載例】シフト記号表!$C$6:$U$35,19,FALSE))</f>
        <v>7</v>
      </c>
      <c r="U39" s="235">
        <f>IF(U37="","",VLOOKUP(U37,【記載例】シフト記号表!$C$6:$U$35,19,FALSE))</f>
        <v>7</v>
      </c>
      <c r="V39" s="235" t="str">
        <f>IF(V37="","",VLOOKUP(V37,【記載例】シフト記号表!$C$6:$U$35,19,FALSE))</f>
        <v/>
      </c>
      <c r="W39" s="235" t="str">
        <f>IF(W37="","",VLOOKUP(W37,【記載例】シフト記号表!$C$6:$U$35,19,FALSE))</f>
        <v/>
      </c>
      <c r="X39" s="235">
        <f>IF(X37="","",VLOOKUP(X37,【記載例】シフト記号表!$C$6:$U$35,19,FALSE))</f>
        <v>7</v>
      </c>
      <c r="Y39" s="236" t="str">
        <f>IF(Y37="","",VLOOKUP(Y37,【記載例】シフト記号表!$C$6:$U$35,19,FALSE))</f>
        <v/>
      </c>
      <c r="Z39" s="234" t="str">
        <f>IF(Z37="","",VLOOKUP(Z37,【記載例】シフト記号表!$C$6:$U$35,19,FALSE))</f>
        <v/>
      </c>
      <c r="AA39" s="235">
        <f>IF(AA37="","",VLOOKUP(AA37,【記載例】シフト記号表!$C$6:$U$35,19,FALSE))</f>
        <v>7</v>
      </c>
      <c r="AB39" s="235">
        <f>IF(AB37="","",VLOOKUP(AB37,【記載例】シフト記号表!$C$6:$U$35,19,FALSE))</f>
        <v>7</v>
      </c>
      <c r="AC39" s="235" t="str">
        <f>IF(AC37="","",VLOOKUP(AC37,【記載例】シフト記号表!$C$6:$U$35,19,FALSE))</f>
        <v/>
      </c>
      <c r="AD39" s="235" t="str">
        <f>IF(AD37="","",VLOOKUP(AD37,【記載例】シフト記号表!$C$6:$U$35,19,FALSE))</f>
        <v/>
      </c>
      <c r="AE39" s="235">
        <f>IF(AE37="","",VLOOKUP(AE37,【記載例】シフト記号表!$C$6:$U$35,19,FALSE))</f>
        <v>7</v>
      </c>
      <c r="AF39" s="236" t="str">
        <f>IF(AF37="","",VLOOKUP(AF37,【記載例】シフト記号表!$C$6:$U$35,19,FALSE))</f>
        <v/>
      </c>
      <c r="AG39" s="234" t="str">
        <f>IF(AG37="","",VLOOKUP(AG37,【記載例】シフト記号表!$C$6:$U$35,19,FALSE))</f>
        <v/>
      </c>
      <c r="AH39" s="235">
        <f>IF(AH37="","",VLOOKUP(AH37,【記載例】シフト記号表!$C$6:$U$35,19,FALSE))</f>
        <v>7</v>
      </c>
      <c r="AI39" s="235">
        <f>IF(AI37="","",VLOOKUP(AI37,【記載例】シフト記号表!$C$6:$U$35,19,FALSE))</f>
        <v>7</v>
      </c>
      <c r="AJ39" s="235" t="str">
        <f>IF(AJ37="","",VLOOKUP(AJ37,【記載例】シフト記号表!$C$6:$U$35,19,FALSE))</f>
        <v/>
      </c>
      <c r="AK39" s="235" t="str">
        <f>IF(AK37="","",VLOOKUP(AK37,【記載例】シフト記号表!$C$6:$U$35,19,FALSE))</f>
        <v/>
      </c>
      <c r="AL39" s="235">
        <f>IF(AL37="","",VLOOKUP(AL37,【記載例】シフト記号表!$C$6:$U$35,19,FALSE))</f>
        <v>7</v>
      </c>
      <c r="AM39" s="236" t="str">
        <f>IF(AM37="","",VLOOKUP(AM37,【記載例】シフト記号表!$C$6:$U$35,19,FALSE))</f>
        <v/>
      </c>
      <c r="AN39" s="234" t="str">
        <f>IF(AN37="","",VLOOKUP(AN37,【記載例】シフト記号表!$C$6:$U$35,19,FALSE))</f>
        <v/>
      </c>
      <c r="AO39" s="235">
        <f>IF(AO37="","",VLOOKUP(AO37,【記載例】シフト記号表!$C$6:$U$35,19,FALSE))</f>
        <v>7</v>
      </c>
      <c r="AP39" s="235">
        <f>IF(AP37="","",VLOOKUP(AP37,【記載例】シフト記号表!$C$6:$U$35,19,FALSE))</f>
        <v>7</v>
      </c>
      <c r="AQ39" s="235" t="str">
        <f>IF(AQ37="","",VLOOKUP(AQ37,【記載例】シフト記号表!$C$6:$U$35,19,FALSE))</f>
        <v/>
      </c>
      <c r="AR39" s="235" t="str">
        <f>IF(AR37="","",VLOOKUP(AR37,【記載例】シフト記号表!$C$6:$U$35,19,FALSE))</f>
        <v/>
      </c>
      <c r="AS39" s="235">
        <f>IF(AS37="","",VLOOKUP(AS37,【記載例】シフト記号表!$C$6:$U$35,19,FALSE))</f>
        <v>7</v>
      </c>
      <c r="AT39" s="236" t="str">
        <f>IF(AT37="","",VLOOKUP(AT37,【記載例】シフト記号表!$C$6:$U$35,19,FALSE))</f>
        <v/>
      </c>
      <c r="AU39" s="234" t="str">
        <f>IF(AU37="","",VLOOKUP(AU37,【記載例】シフト記号表!$C$6:$U$35,19,FALSE))</f>
        <v/>
      </c>
      <c r="AV39" s="235" t="str">
        <f>IF(AV37="","",VLOOKUP(AV37,【記載例】シフト記号表!$C$6:$U$35,19,FALSE))</f>
        <v/>
      </c>
      <c r="AW39" s="235" t="str">
        <f>IF(AW37="","",VLOOKUP(AW37,【記載例】シフト記号表!$C$6:$U$35,19,FALSE))</f>
        <v/>
      </c>
      <c r="AX39" s="321">
        <f>IF($BB$3="４週",SUM(S39:AT39),IF($BB$3="暦月",SUM(S39:AW39),""))</f>
        <v>84</v>
      </c>
      <c r="AY39" s="322"/>
      <c r="AZ39" s="335">
        <f>IF($BB$3="４週",AX39/4,IF($BB$3="暦月",【記載例】勤務形態一覧表!AX39/(【記載例】勤務形態一覧表!$BB$8/7),""))</f>
        <v>21</v>
      </c>
      <c r="BA39" s="336"/>
      <c r="BB39" s="308"/>
      <c r="BC39" s="309"/>
      <c r="BD39" s="309"/>
      <c r="BE39" s="309"/>
      <c r="BF39" s="310"/>
    </row>
    <row r="40" spans="2:58" ht="20.25" customHeight="1" x14ac:dyDescent="0.45">
      <c r="B40" s="376">
        <f>B37+1</f>
        <v>7</v>
      </c>
      <c r="C40" s="381" t="s">
        <v>61</v>
      </c>
      <c r="D40" s="382"/>
      <c r="E40" s="383"/>
      <c r="F40" s="114"/>
      <c r="G40" s="427" t="s">
        <v>122</v>
      </c>
      <c r="H40" s="429" t="s">
        <v>106</v>
      </c>
      <c r="I40" s="413"/>
      <c r="J40" s="413"/>
      <c r="K40" s="414"/>
      <c r="L40" s="430" t="s">
        <v>131</v>
      </c>
      <c r="M40" s="431"/>
      <c r="N40" s="431"/>
      <c r="O40" s="432"/>
      <c r="P40" s="436" t="s">
        <v>49</v>
      </c>
      <c r="Q40" s="437"/>
      <c r="R40" s="438"/>
      <c r="S40" s="106"/>
      <c r="T40" s="107"/>
      <c r="U40" s="107"/>
      <c r="V40" s="107"/>
      <c r="W40" s="107"/>
      <c r="X40" s="107"/>
      <c r="Y40" s="108" t="s">
        <v>162</v>
      </c>
      <c r="Z40" s="106"/>
      <c r="AA40" s="107"/>
      <c r="AB40" s="107"/>
      <c r="AC40" s="107"/>
      <c r="AD40" s="107"/>
      <c r="AE40" s="107"/>
      <c r="AF40" s="108" t="s">
        <v>162</v>
      </c>
      <c r="AG40" s="106"/>
      <c r="AH40" s="107"/>
      <c r="AI40" s="107"/>
      <c r="AJ40" s="107"/>
      <c r="AK40" s="107"/>
      <c r="AL40" s="107"/>
      <c r="AM40" s="108" t="s">
        <v>162</v>
      </c>
      <c r="AN40" s="106"/>
      <c r="AO40" s="107"/>
      <c r="AP40" s="107"/>
      <c r="AQ40" s="107"/>
      <c r="AR40" s="107"/>
      <c r="AS40" s="107"/>
      <c r="AT40" s="108" t="s">
        <v>162</v>
      </c>
      <c r="AU40" s="106"/>
      <c r="AV40" s="107"/>
      <c r="AW40" s="107"/>
      <c r="AX40" s="377"/>
      <c r="AY40" s="378"/>
      <c r="AZ40" s="379"/>
      <c r="BA40" s="380"/>
      <c r="BB40" s="424" t="s">
        <v>139</v>
      </c>
      <c r="BC40" s="425"/>
      <c r="BD40" s="425"/>
      <c r="BE40" s="425"/>
      <c r="BF40" s="426"/>
    </row>
    <row r="41" spans="2:58" ht="20.25" customHeight="1" x14ac:dyDescent="0.45">
      <c r="B41" s="376"/>
      <c r="C41" s="384"/>
      <c r="D41" s="385"/>
      <c r="E41" s="386"/>
      <c r="F41" s="91"/>
      <c r="G41" s="408"/>
      <c r="H41" s="412"/>
      <c r="I41" s="413"/>
      <c r="J41" s="413"/>
      <c r="K41" s="414"/>
      <c r="L41" s="418"/>
      <c r="M41" s="419"/>
      <c r="N41" s="419"/>
      <c r="O41" s="420"/>
      <c r="P41" s="311" t="s">
        <v>15</v>
      </c>
      <c r="Q41" s="312"/>
      <c r="R41" s="313"/>
      <c r="S41" s="231" t="str">
        <f>IF(S40="","",VLOOKUP(S40,【記載例】シフト記号表!$C$6:$K$35,9,FALSE))</f>
        <v/>
      </c>
      <c r="T41" s="232" t="str">
        <f>IF(T40="","",VLOOKUP(T40,【記載例】シフト記号表!$C$6:$K$35,9,FALSE))</f>
        <v/>
      </c>
      <c r="U41" s="232" t="str">
        <f>IF(U40="","",VLOOKUP(U40,【記載例】シフト記号表!$C$6:$K$35,9,FALSE))</f>
        <v/>
      </c>
      <c r="V41" s="232" t="str">
        <f>IF(V40="","",VLOOKUP(V40,【記載例】シフト記号表!$C$6:$K$35,9,FALSE))</f>
        <v/>
      </c>
      <c r="W41" s="232" t="str">
        <f>IF(W40="","",VLOOKUP(W40,【記載例】シフト記号表!$C$6:$K$35,9,FALSE))</f>
        <v/>
      </c>
      <c r="X41" s="232" t="str">
        <f>IF(X40="","",VLOOKUP(X40,【記載例】シフト記号表!$C$6:$K$35,9,FALSE))</f>
        <v/>
      </c>
      <c r="Y41" s="233">
        <f>IF(Y40="","",VLOOKUP(Y40,【記載例】シフト記号表!$C$6:$K$35,9,FALSE))</f>
        <v>8</v>
      </c>
      <c r="Z41" s="231" t="str">
        <f>IF(Z40="","",VLOOKUP(Z40,【記載例】シフト記号表!$C$6:$K$35,9,FALSE))</f>
        <v/>
      </c>
      <c r="AA41" s="232" t="str">
        <f>IF(AA40="","",VLOOKUP(AA40,【記載例】シフト記号表!$C$6:$K$35,9,FALSE))</f>
        <v/>
      </c>
      <c r="AB41" s="232" t="str">
        <f>IF(AB40="","",VLOOKUP(AB40,【記載例】シフト記号表!$C$6:$K$35,9,FALSE))</f>
        <v/>
      </c>
      <c r="AC41" s="232" t="str">
        <f>IF(AC40="","",VLOOKUP(AC40,【記載例】シフト記号表!$C$6:$K$35,9,FALSE))</f>
        <v/>
      </c>
      <c r="AD41" s="232" t="str">
        <f>IF(AD40="","",VLOOKUP(AD40,【記載例】シフト記号表!$C$6:$K$35,9,FALSE))</f>
        <v/>
      </c>
      <c r="AE41" s="232" t="str">
        <f>IF(AE40="","",VLOOKUP(AE40,【記載例】シフト記号表!$C$6:$K$35,9,FALSE))</f>
        <v/>
      </c>
      <c r="AF41" s="233">
        <f>IF(AF40="","",VLOOKUP(AF40,【記載例】シフト記号表!$C$6:$K$35,9,FALSE))</f>
        <v>8</v>
      </c>
      <c r="AG41" s="231" t="str">
        <f>IF(AG40="","",VLOOKUP(AG40,【記載例】シフト記号表!$C$6:$K$35,9,FALSE))</f>
        <v/>
      </c>
      <c r="AH41" s="232" t="str">
        <f>IF(AH40="","",VLOOKUP(AH40,【記載例】シフト記号表!$C$6:$K$35,9,FALSE))</f>
        <v/>
      </c>
      <c r="AI41" s="232" t="str">
        <f>IF(AI40="","",VLOOKUP(AI40,【記載例】シフト記号表!$C$6:$K$35,9,FALSE))</f>
        <v/>
      </c>
      <c r="AJ41" s="232" t="str">
        <f>IF(AJ40="","",VLOOKUP(AJ40,【記載例】シフト記号表!$C$6:$K$35,9,FALSE))</f>
        <v/>
      </c>
      <c r="AK41" s="232" t="str">
        <f>IF(AK40="","",VLOOKUP(AK40,【記載例】シフト記号表!$C$6:$K$35,9,FALSE))</f>
        <v/>
      </c>
      <c r="AL41" s="232" t="str">
        <f>IF(AL40="","",VLOOKUP(AL40,【記載例】シフト記号表!$C$6:$K$35,9,FALSE))</f>
        <v/>
      </c>
      <c r="AM41" s="233">
        <f>IF(AM40="","",VLOOKUP(AM40,【記載例】シフト記号表!$C$6:$K$35,9,FALSE))</f>
        <v>8</v>
      </c>
      <c r="AN41" s="231" t="str">
        <f>IF(AN40="","",VLOOKUP(AN40,【記載例】シフト記号表!$C$6:$K$35,9,FALSE))</f>
        <v/>
      </c>
      <c r="AO41" s="232" t="str">
        <f>IF(AO40="","",VLOOKUP(AO40,【記載例】シフト記号表!$C$6:$K$35,9,FALSE))</f>
        <v/>
      </c>
      <c r="AP41" s="232" t="str">
        <f>IF(AP40="","",VLOOKUP(AP40,【記載例】シフト記号表!$C$6:$K$35,9,FALSE))</f>
        <v/>
      </c>
      <c r="AQ41" s="232" t="str">
        <f>IF(AQ40="","",VLOOKUP(AQ40,【記載例】シフト記号表!$C$6:$K$35,9,FALSE))</f>
        <v/>
      </c>
      <c r="AR41" s="232" t="str">
        <f>IF(AR40="","",VLOOKUP(AR40,【記載例】シフト記号表!$C$6:$K$35,9,FALSE))</f>
        <v/>
      </c>
      <c r="AS41" s="232" t="str">
        <f>IF(AS40="","",VLOOKUP(AS40,【記載例】シフト記号表!$C$6:$K$35,9,FALSE))</f>
        <v/>
      </c>
      <c r="AT41" s="233">
        <f>IF(AT40="","",VLOOKUP(AT40,【記載例】シフト記号表!$C$6:$K$35,9,FALSE))</f>
        <v>8</v>
      </c>
      <c r="AU41" s="231" t="str">
        <f>IF(AU40="","",VLOOKUP(AU40,【記載例】シフト記号表!$C$6:$K$35,9,FALSE))</f>
        <v/>
      </c>
      <c r="AV41" s="232" t="str">
        <f>IF(AV40="","",VLOOKUP(AV40,【記載例】シフト記号表!$C$6:$K$35,9,FALSE))</f>
        <v/>
      </c>
      <c r="AW41" s="232" t="str">
        <f>IF(AW40="","",VLOOKUP(AW40,【記載例】シフト記号表!$C$6:$K$35,9,FALSE))</f>
        <v/>
      </c>
      <c r="AX41" s="314">
        <f>IF($BB$3="４週",SUM(S41:AT41),IF($BB$3="暦月",SUM(S41:AW41),""))</f>
        <v>32</v>
      </c>
      <c r="AY41" s="315"/>
      <c r="AZ41" s="316">
        <f>IF($BB$3="４週",AX41/4,IF($BB$3="暦月",【記載例】勤務形態一覧表!AX41/(【記載例】勤務形態一覧表!$BB$8/7),""))</f>
        <v>8</v>
      </c>
      <c r="BA41" s="317"/>
      <c r="BB41" s="305"/>
      <c r="BC41" s="306"/>
      <c r="BD41" s="306"/>
      <c r="BE41" s="306"/>
      <c r="BF41" s="307"/>
    </row>
    <row r="42" spans="2:58" ht="20.25" customHeight="1" x14ac:dyDescent="0.45">
      <c r="B42" s="376"/>
      <c r="C42" s="387"/>
      <c r="D42" s="388"/>
      <c r="E42" s="389"/>
      <c r="F42" s="91" t="str">
        <f>C40</f>
        <v>介護職員</v>
      </c>
      <c r="G42" s="428"/>
      <c r="H42" s="412"/>
      <c r="I42" s="413"/>
      <c r="J42" s="413"/>
      <c r="K42" s="414"/>
      <c r="L42" s="433"/>
      <c r="M42" s="434"/>
      <c r="N42" s="434"/>
      <c r="O42" s="435"/>
      <c r="P42" s="318" t="s">
        <v>50</v>
      </c>
      <c r="Q42" s="319"/>
      <c r="R42" s="320"/>
      <c r="S42" s="234" t="str">
        <f>IF(S40="","",VLOOKUP(S40,【記載例】シフト記号表!$C$6:$U$35,19,FALSE))</f>
        <v/>
      </c>
      <c r="T42" s="235" t="str">
        <f>IF(T40="","",VLOOKUP(T40,【記載例】シフト記号表!$C$6:$U$35,19,FALSE))</f>
        <v/>
      </c>
      <c r="U42" s="235" t="str">
        <f>IF(U40="","",VLOOKUP(U40,【記載例】シフト記号表!$C$6:$U$35,19,FALSE))</f>
        <v/>
      </c>
      <c r="V42" s="235" t="str">
        <f>IF(V40="","",VLOOKUP(V40,【記載例】シフト記号表!$C$6:$U$35,19,FALSE))</f>
        <v/>
      </c>
      <c r="W42" s="235" t="str">
        <f>IF(W40="","",VLOOKUP(W40,【記載例】シフト記号表!$C$6:$U$35,19,FALSE))</f>
        <v/>
      </c>
      <c r="X42" s="235" t="str">
        <f>IF(X40="","",VLOOKUP(X40,【記載例】シフト記号表!$C$6:$U$35,19,FALSE))</f>
        <v/>
      </c>
      <c r="Y42" s="236">
        <f>IF(Y40="","",VLOOKUP(Y40,【記載例】シフト記号表!$C$6:$U$35,19,FALSE))</f>
        <v>7</v>
      </c>
      <c r="Z42" s="234" t="str">
        <f>IF(Z40="","",VLOOKUP(Z40,【記載例】シフト記号表!$C$6:$U$35,19,FALSE))</f>
        <v/>
      </c>
      <c r="AA42" s="235" t="str">
        <f>IF(AA40="","",VLOOKUP(AA40,【記載例】シフト記号表!$C$6:$U$35,19,FALSE))</f>
        <v/>
      </c>
      <c r="AB42" s="235" t="str">
        <f>IF(AB40="","",VLOOKUP(AB40,【記載例】シフト記号表!$C$6:$U$35,19,FALSE))</f>
        <v/>
      </c>
      <c r="AC42" s="235" t="str">
        <f>IF(AC40="","",VLOOKUP(AC40,【記載例】シフト記号表!$C$6:$U$35,19,FALSE))</f>
        <v/>
      </c>
      <c r="AD42" s="235" t="str">
        <f>IF(AD40="","",VLOOKUP(AD40,【記載例】シフト記号表!$C$6:$U$35,19,FALSE))</f>
        <v/>
      </c>
      <c r="AE42" s="235" t="str">
        <f>IF(AE40="","",VLOOKUP(AE40,【記載例】シフト記号表!$C$6:$U$35,19,FALSE))</f>
        <v/>
      </c>
      <c r="AF42" s="236">
        <f>IF(AF40="","",VLOOKUP(AF40,【記載例】シフト記号表!$C$6:$U$35,19,FALSE))</f>
        <v>7</v>
      </c>
      <c r="AG42" s="234" t="str">
        <f>IF(AG40="","",VLOOKUP(AG40,【記載例】シフト記号表!$C$6:$U$35,19,FALSE))</f>
        <v/>
      </c>
      <c r="AH42" s="235" t="str">
        <f>IF(AH40="","",VLOOKUP(AH40,【記載例】シフト記号表!$C$6:$U$35,19,FALSE))</f>
        <v/>
      </c>
      <c r="AI42" s="235" t="str">
        <f>IF(AI40="","",VLOOKUP(AI40,【記載例】シフト記号表!$C$6:$U$35,19,FALSE))</f>
        <v/>
      </c>
      <c r="AJ42" s="235" t="str">
        <f>IF(AJ40="","",VLOOKUP(AJ40,【記載例】シフト記号表!$C$6:$U$35,19,FALSE))</f>
        <v/>
      </c>
      <c r="AK42" s="235" t="str">
        <f>IF(AK40="","",VLOOKUP(AK40,【記載例】シフト記号表!$C$6:$U$35,19,FALSE))</f>
        <v/>
      </c>
      <c r="AL42" s="235" t="str">
        <f>IF(AL40="","",VLOOKUP(AL40,【記載例】シフト記号表!$C$6:$U$35,19,FALSE))</f>
        <v/>
      </c>
      <c r="AM42" s="236">
        <f>IF(AM40="","",VLOOKUP(AM40,【記載例】シフト記号表!$C$6:$U$35,19,FALSE))</f>
        <v>7</v>
      </c>
      <c r="AN42" s="234" t="str">
        <f>IF(AN40="","",VLOOKUP(AN40,【記載例】シフト記号表!$C$6:$U$35,19,FALSE))</f>
        <v/>
      </c>
      <c r="AO42" s="235" t="str">
        <f>IF(AO40="","",VLOOKUP(AO40,【記載例】シフト記号表!$C$6:$U$35,19,FALSE))</f>
        <v/>
      </c>
      <c r="AP42" s="235" t="str">
        <f>IF(AP40="","",VLOOKUP(AP40,【記載例】シフト記号表!$C$6:$U$35,19,FALSE))</f>
        <v/>
      </c>
      <c r="AQ42" s="235" t="str">
        <f>IF(AQ40="","",VLOOKUP(AQ40,【記載例】シフト記号表!$C$6:$U$35,19,FALSE))</f>
        <v/>
      </c>
      <c r="AR42" s="235" t="str">
        <f>IF(AR40="","",VLOOKUP(AR40,【記載例】シフト記号表!$C$6:$U$35,19,FALSE))</f>
        <v/>
      </c>
      <c r="AS42" s="235" t="str">
        <f>IF(AS40="","",VLOOKUP(AS40,【記載例】シフト記号表!$C$6:$U$35,19,FALSE))</f>
        <v/>
      </c>
      <c r="AT42" s="236">
        <f>IF(AT40="","",VLOOKUP(AT40,【記載例】シフト記号表!$C$6:$U$35,19,FALSE))</f>
        <v>7</v>
      </c>
      <c r="AU42" s="234" t="str">
        <f>IF(AU40="","",VLOOKUP(AU40,【記載例】シフト記号表!$C$6:$U$35,19,FALSE))</f>
        <v/>
      </c>
      <c r="AV42" s="235" t="str">
        <f>IF(AV40="","",VLOOKUP(AV40,【記載例】シフト記号表!$C$6:$U$35,19,FALSE))</f>
        <v/>
      </c>
      <c r="AW42" s="235" t="str">
        <f>IF(AW40="","",VLOOKUP(AW40,【記載例】シフト記号表!$C$6:$U$35,19,FALSE))</f>
        <v/>
      </c>
      <c r="AX42" s="321">
        <f>IF($BB$3="４週",SUM(S42:AT42),IF($BB$3="暦月",SUM(S42:AW42),""))</f>
        <v>28</v>
      </c>
      <c r="AY42" s="322"/>
      <c r="AZ42" s="335">
        <f>IF($BB$3="４週",AX42/4,IF($BB$3="暦月",【記載例】勤務形態一覧表!AX42/(【記載例】勤務形態一覧表!$BB$8/7),""))</f>
        <v>7</v>
      </c>
      <c r="BA42" s="336"/>
      <c r="BB42" s="308"/>
      <c r="BC42" s="309"/>
      <c r="BD42" s="309"/>
      <c r="BE42" s="309"/>
      <c r="BF42" s="310"/>
    </row>
    <row r="43" spans="2:58" ht="20.25" customHeight="1" x14ac:dyDescent="0.45">
      <c r="B43" s="376">
        <f>B40+1</f>
        <v>8</v>
      </c>
      <c r="C43" s="381" t="s">
        <v>61</v>
      </c>
      <c r="D43" s="382"/>
      <c r="E43" s="383"/>
      <c r="F43" s="114"/>
      <c r="G43" s="427" t="s">
        <v>123</v>
      </c>
      <c r="H43" s="429" t="s">
        <v>32</v>
      </c>
      <c r="I43" s="413"/>
      <c r="J43" s="413"/>
      <c r="K43" s="414"/>
      <c r="L43" s="430" t="s">
        <v>133</v>
      </c>
      <c r="M43" s="431"/>
      <c r="N43" s="431"/>
      <c r="O43" s="432"/>
      <c r="P43" s="436" t="s">
        <v>49</v>
      </c>
      <c r="Q43" s="437"/>
      <c r="R43" s="438"/>
      <c r="S43" s="106" t="s">
        <v>162</v>
      </c>
      <c r="T43" s="107"/>
      <c r="U43" s="107" t="s">
        <v>162</v>
      </c>
      <c r="V43" s="107" t="s">
        <v>162</v>
      </c>
      <c r="W43" s="107" t="s">
        <v>162</v>
      </c>
      <c r="X43" s="107"/>
      <c r="Y43" s="108" t="s">
        <v>162</v>
      </c>
      <c r="Z43" s="106" t="s">
        <v>162</v>
      </c>
      <c r="AA43" s="107"/>
      <c r="AB43" s="107" t="s">
        <v>162</v>
      </c>
      <c r="AC43" s="107" t="s">
        <v>162</v>
      </c>
      <c r="AD43" s="107" t="s">
        <v>162</v>
      </c>
      <c r="AE43" s="107"/>
      <c r="AF43" s="108" t="s">
        <v>162</v>
      </c>
      <c r="AG43" s="106" t="s">
        <v>162</v>
      </c>
      <c r="AH43" s="107"/>
      <c r="AI43" s="107" t="s">
        <v>162</v>
      </c>
      <c r="AJ43" s="107" t="s">
        <v>162</v>
      </c>
      <c r="AK43" s="107" t="s">
        <v>162</v>
      </c>
      <c r="AL43" s="107"/>
      <c r="AM43" s="108" t="s">
        <v>162</v>
      </c>
      <c r="AN43" s="106" t="s">
        <v>162</v>
      </c>
      <c r="AO43" s="107"/>
      <c r="AP43" s="107" t="s">
        <v>162</v>
      </c>
      <c r="AQ43" s="107" t="s">
        <v>162</v>
      </c>
      <c r="AR43" s="107" t="s">
        <v>162</v>
      </c>
      <c r="AS43" s="107"/>
      <c r="AT43" s="108" t="s">
        <v>162</v>
      </c>
      <c r="AU43" s="106"/>
      <c r="AV43" s="107"/>
      <c r="AW43" s="107"/>
      <c r="AX43" s="377"/>
      <c r="AY43" s="378"/>
      <c r="AZ43" s="379"/>
      <c r="BA43" s="380"/>
      <c r="BB43" s="424"/>
      <c r="BC43" s="425"/>
      <c r="BD43" s="425"/>
      <c r="BE43" s="425"/>
      <c r="BF43" s="426"/>
    </row>
    <row r="44" spans="2:58" ht="20.25" customHeight="1" x14ac:dyDescent="0.45">
      <c r="B44" s="376"/>
      <c r="C44" s="384"/>
      <c r="D44" s="385"/>
      <c r="E44" s="386"/>
      <c r="F44" s="91"/>
      <c r="G44" s="408"/>
      <c r="H44" s="412"/>
      <c r="I44" s="413"/>
      <c r="J44" s="413"/>
      <c r="K44" s="414"/>
      <c r="L44" s="418"/>
      <c r="M44" s="419"/>
      <c r="N44" s="419"/>
      <c r="O44" s="420"/>
      <c r="P44" s="311" t="s">
        <v>15</v>
      </c>
      <c r="Q44" s="312"/>
      <c r="R44" s="313"/>
      <c r="S44" s="231">
        <f>IF(S43="","",VLOOKUP(S43,【記載例】シフト記号表!$C$6:$K$35,9,FALSE))</f>
        <v>8</v>
      </c>
      <c r="T44" s="232" t="str">
        <f>IF(T43="","",VLOOKUP(T43,【記載例】シフト記号表!$C$6:$K$35,9,FALSE))</f>
        <v/>
      </c>
      <c r="U44" s="232">
        <f>IF(U43="","",VLOOKUP(U43,【記載例】シフト記号表!$C$6:$K$35,9,FALSE))</f>
        <v>8</v>
      </c>
      <c r="V44" s="232">
        <f>IF(V43="","",VLOOKUP(V43,【記載例】シフト記号表!$C$6:$K$35,9,FALSE))</f>
        <v>8</v>
      </c>
      <c r="W44" s="232">
        <f>IF(W43="","",VLOOKUP(W43,【記載例】シフト記号表!$C$6:$K$35,9,FALSE))</f>
        <v>8</v>
      </c>
      <c r="X44" s="232" t="str">
        <f>IF(X43="","",VLOOKUP(X43,【記載例】シフト記号表!$C$6:$K$35,9,FALSE))</f>
        <v/>
      </c>
      <c r="Y44" s="233">
        <f>IF(Y43="","",VLOOKUP(Y43,【記載例】シフト記号表!$C$6:$K$35,9,FALSE))</f>
        <v>8</v>
      </c>
      <c r="Z44" s="231">
        <f>IF(Z43="","",VLOOKUP(Z43,【記載例】シフト記号表!$C$6:$K$35,9,FALSE))</f>
        <v>8</v>
      </c>
      <c r="AA44" s="232" t="str">
        <f>IF(AA43="","",VLOOKUP(AA43,【記載例】シフト記号表!$C$6:$K$35,9,FALSE))</f>
        <v/>
      </c>
      <c r="AB44" s="232">
        <f>IF(AB43="","",VLOOKUP(AB43,【記載例】シフト記号表!$C$6:$K$35,9,FALSE))</f>
        <v>8</v>
      </c>
      <c r="AC44" s="232">
        <f>IF(AC43="","",VLOOKUP(AC43,【記載例】シフト記号表!$C$6:$K$35,9,FALSE))</f>
        <v>8</v>
      </c>
      <c r="AD44" s="232">
        <f>IF(AD43="","",VLOOKUP(AD43,【記載例】シフト記号表!$C$6:$K$35,9,FALSE))</f>
        <v>8</v>
      </c>
      <c r="AE44" s="232" t="str">
        <f>IF(AE43="","",VLOOKUP(AE43,【記載例】シフト記号表!$C$6:$K$35,9,FALSE))</f>
        <v/>
      </c>
      <c r="AF44" s="233">
        <f>IF(AF43="","",VLOOKUP(AF43,【記載例】シフト記号表!$C$6:$K$35,9,FALSE))</f>
        <v>8</v>
      </c>
      <c r="AG44" s="231">
        <f>IF(AG43="","",VLOOKUP(AG43,【記載例】シフト記号表!$C$6:$K$35,9,FALSE))</f>
        <v>8</v>
      </c>
      <c r="AH44" s="232" t="str">
        <f>IF(AH43="","",VLOOKUP(AH43,【記載例】シフト記号表!$C$6:$K$35,9,FALSE))</f>
        <v/>
      </c>
      <c r="AI44" s="232">
        <f>IF(AI43="","",VLOOKUP(AI43,【記載例】シフト記号表!$C$6:$K$35,9,FALSE))</f>
        <v>8</v>
      </c>
      <c r="AJ44" s="232">
        <f>IF(AJ43="","",VLOOKUP(AJ43,【記載例】シフト記号表!$C$6:$K$35,9,FALSE))</f>
        <v>8</v>
      </c>
      <c r="AK44" s="232">
        <f>IF(AK43="","",VLOOKUP(AK43,【記載例】シフト記号表!$C$6:$K$35,9,FALSE))</f>
        <v>8</v>
      </c>
      <c r="AL44" s="232" t="str">
        <f>IF(AL43="","",VLOOKUP(AL43,【記載例】シフト記号表!$C$6:$K$35,9,FALSE))</f>
        <v/>
      </c>
      <c r="AM44" s="233">
        <f>IF(AM43="","",VLOOKUP(AM43,【記載例】シフト記号表!$C$6:$K$35,9,FALSE))</f>
        <v>8</v>
      </c>
      <c r="AN44" s="231">
        <f>IF(AN43="","",VLOOKUP(AN43,【記載例】シフト記号表!$C$6:$K$35,9,FALSE))</f>
        <v>8</v>
      </c>
      <c r="AO44" s="232" t="str">
        <f>IF(AO43="","",VLOOKUP(AO43,【記載例】シフト記号表!$C$6:$K$35,9,FALSE))</f>
        <v/>
      </c>
      <c r="AP44" s="232">
        <f>IF(AP43="","",VLOOKUP(AP43,【記載例】シフト記号表!$C$6:$K$35,9,FALSE))</f>
        <v>8</v>
      </c>
      <c r="AQ44" s="232">
        <f>IF(AQ43="","",VLOOKUP(AQ43,【記載例】シフト記号表!$C$6:$K$35,9,FALSE))</f>
        <v>8</v>
      </c>
      <c r="AR44" s="232">
        <f>IF(AR43="","",VLOOKUP(AR43,【記載例】シフト記号表!$C$6:$K$35,9,FALSE))</f>
        <v>8</v>
      </c>
      <c r="AS44" s="232" t="str">
        <f>IF(AS43="","",VLOOKUP(AS43,【記載例】シフト記号表!$C$6:$K$35,9,FALSE))</f>
        <v/>
      </c>
      <c r="AT44" s="233">
        <f>IF(AT43="","",VLOOKUP(AT43,【記載例】シフト記号表!$C$6:$K$35,9,FALSE))</f>
        <v>8</v>
      </c>
      <c r="AU44" s="231" t="str">
        <f>IF(AU43="","",VLOOKUP(AU43,【記載例】シフト記号表!$C$6:$K$35,9,FALSE))</f>
        <v/>
      </c>
      <c r="AV44" s="232" t="str">
        <f>IF(AV43="","",VLOOKUP(AV43,【記載例】シフト記号表!$C$6:$K$35,9,FALSE))</f>
        <v/>
      </c>
      <c r="AW44" s="232" t="str">
        <f>IF(AW43="","",VLOOKUP(AW43,【記載例】シフト記号表!$C$6:$K$35,9,FALSE))</f>
        <v/>
      </c>
      <c r="AX44" s="314">
        <f>IF($BB$3="４週",SUM(S44:AT44),IF($BB$3="暦月",SUM(S44:AW44),""))</f>
        <v>160</v>
      </c>
      <c r="AY44" s="315"/>
      <c r="AZ44" s="316">
        <f>IF($BB$3="４週",AX44/4,IF($BB$3="暦月",【記載例】勤務形態一覧表!AX44/(【記載例】勤務形態一覧表!$BB$8/7),""))</f>
        <v>40</v>
      </c>
      <c r="BA44" s="317"/>
      <c r="BB44" s="305"/>
      <c r="BC44" s="306"/>
      <c r="BD44" s="306"/>
      <c r="BE44" s="306"/>
      <c r="BF44" s="307"/>
    </row>
    <row r="45" spans="2:58" ht="20.25" customHeight="1" x14ac:dyDescent="0.45">
      <c r="B45" s="376"/>
      <c r="C45" s="387"/>
      <c r="D45" s="388"/>
      <c r="E45" s="389"/>
      <c r="F45" s="91" t="str">
        <f>C43</f>
        <v>介護職員</v>
      </c>
      <c r="G45" s="428"/>
      <c r="H45" s="412"/>
      <c r="I45" s="413"/>
      <c r="J45" s="413"/>
      <c r="K45" s="414"/>
      <c r="L45" s="433"/>
      <c r="M45" s="434"/>
      <c r="N45" s="434"/>
      <c r="O45" s="435"/>
      <c r="P45" s="318" t="s">
        <v>50</v>
      </c>
      <c r="Q45" s="319"/>
      <c r="R45" s="320"/>
      <c r="S45" s="234">
        <f>IF(S43="","",VLOOKUP(S43,【記載例】シフト記号表!$C$6:$U$35,19,FALSE))</f>
        <v>7</v>
      </c>
      <c r="T45" s="235" t="str">
        <f>IF(T43="","",VLOOKUP(T43,【記載例】シフト記号表!$C$6:$U$35,19,FALSE))</f>
        <v/>
      </c>
      <c r="U45" s="235">
        <f>IF(U43="","",VLOOKUP(U43,【記載例】シフト記号表!$C$6:$U$35,19,FALSE))</f>
        <v>7</v>
      </c>
      <c r="V45" s="235">
        <f>IF(V43="","",VLOOKUP(V43,【記載例】シフト記号表!$C$6:$U$35,19,FALSE))</f>
        <v>7</v>
      </c>
      <c r="W45" s="235">
        <f>IF(W43="","",VLOOKUP(W43,【記載例】シフト記号表!$C$6:$U$35,19,FALSE))</f>
        <v>7</v>
      </c>
      <c r="X45" s="235" t="str">
        <f>IF(X43="","",VLOOKUP(X43,【記載例】シフト記号表!$C$6:$U$35,19,FALSE))</f>
        <v/>
      </c>
      <c r="Y45" s="236">
        <f>IF(Y43="","",VLOOKUP(Y43,【記載例】シフト記号表!$C$6:$U$35,19,FALSE))</f>
        <v>7</v>
      </c>
      <c r="Z45" s="234">
        <f>IF(Z43="","",VLOOKUP(Z43,【記載例】シフト記号表!$C$6:$U$35,19,FALSE))</f>
        <v>7</v>
      </c>
      <c r="AA45" s="235" t="str">
        <f>IF(AA43="","",VLOOKUP(AA43,【記載例】シフト記号表!$C$6:$U$35,19,FALSE))</f>
        <v/>
      </c>
      <c r="AB45" s="235">
        <f>IF(AB43="","",VLOOKUP(AB43,【記載例】シフト記号表!$C$6:$U$35,19,FALSE))</f>
        <v>7</v>
      </c>
      <c r="AC45" s="235">
        <f>IF(AC43="","",VLOOKUP(AC43,【記載例】シフト記号表!$C$6:$U$35,19,FALSE))</f>
        <v>7</v>
      </c>
      <c r="AD45" s="235">
        <f>IF(AD43="","",VLOOKUP(AD43,【記載例】シフト記号表!$C$6:$U$35,19,FALSE))</f>
        <v>7</v>
      </c>
      <c r="AE45" s="235" t="str">
        <f>IF(AE43="","",VLOOKUP(AE43,【記載例】シフト記号表!$C$6:$U$35,19,FALSE))</f>
        <v/>
      </c>
      <c r="AF45" s="236">
        <f>IF(AF43="","",VLOOKUP(AF43,【記載例】シフト記号表!$C$6:$U$35,19,FALSE))</f>
        <v>7</v>
      </c>
      <c r="AG45" s="234">
        <f>IF(AG43="","",VLOOKUP(AG43,【記載例】シフト記号表!$C$6:$U$35,19,FALSE))</f>
        <v>7</v>
      </c>
      <c r="AH45" s="235" t="str">
        <f>IF(AH43="","",VLOOKUP(AH43,【記載例】シフト記号表!$C$6:$U$35,19,FALSE))</f>
        <v/>
      </c>
      <c r="AI45" s="235">
        <f>IF(AI43="","",VLOOKUP(AI43,【記載例】シフト記号表!$C$6:$U$35,19,FALSE))</f>
        <v>7</v>
      </c>
      <c r="AJ45" s="235">
        <f>IF(AJ43="","",VLOOKUP(AJ43,【記載例】シフト記号表!$C$6:$U$35,19,FALSE))</f>
        <v>7</v>
      </c>
      <c r="AK45" s="235">
        <f>IF(AK43="","",VLOOKUP(AK43,【記載例】シフト記号表!$C$6:$U$35,19,FALSE))</f>
        <v>7</v>
      </c>
      <c r="AL45" s="235" t="str">
        <f>IF(AL43="","",VLOOKUP(AL43,【記載例】シフト記号表!$C$6:$U$35,19,FALSE))</f>
        <v/>
      </c>
      <c r="AM45" s="236">
        <f>IF(AM43="","",VLOOKUP(AM43,【記載例】シフト記号表!$C$6:$U$35,19,FALSE))</f>
        <v>7</v>
      </c>
      <c r="AN45" s="234">
        <f>IF(AN43="","",VLOOKUP(AN43,【記載例】シフト記号表!$C$6:$U$35,19,FALSE))</f>
        <v>7</v>
      </c>
      <c r="AO45" s="235" t="str">
        <f>IF(AO43="","",VLOOKUP(AO43,【記載例】シフト記号表!$C$6:$U$35,19,FALSE))</f>
        <v/>
      </c>
      <c r="AP45" s="235">
        <f>IF(AP43="","",VLOOKUP(AP43,【記載例】シフト記号表!$C$6:$U$35,19,FALSE))</f>
        <v>7</v>
      </c>
      <c r="AQ45" s="235">
        <f>IF(AQ43="","",VLOOKUP(AQ43,【記載例】シフト記号表!$C$6:$U$35,19,FALSE))</f>
        <v>7</v>
      </c>
      <c r="AR45" s="235">
        <f>IF(AR43="","",VLOOKUP(AR43,【記載例】シフト記号表!$C$6:$U$35,19,FALSE))</f>
        <v>7</v>
      </c>
      <c r="AS45" s="235" t="str">
        <f>IF(AS43="","",VLOOKUP(AS43,【記載例】シフト記号表!$C$6:$U$35,19,FALSE))</f>
        <v/>
      </c>
      <c r="AT45" s="236">
        <f>IF(AT43="","",VLOOKUP(AT43,【記載例】シフト記号表!$C$6:$U$35,19,FALSE))</f>
        <v>7</v>
      </c>
      <c r="AU45" s="234" t="str">
        <f>IF(AU43="","",VLOOKUP(AU43,【記載例】シフト記号表!$C$6:$U$35,19,FALSE))</f>
        <v/>
      </c>
      <c r="AV45" s="235" t="str">
        <f>IF(AV43="","",VLOOKUP(AV43,【記載例】シフト記号表!$C$6:$U$35,19,FALSE))</f>
        <v/>
      </c>
      <c r="AW45" s="235" t="str">
        <f>IF(AW43="","",VLOOKUP(AW43,【記載例】シフト記号表!$C$6:$U$35,19,FALSE))</f>
        <v/>
      </c>
      <c r="AX45" s="321">
        <f>IF($BB$3="４週",SUM(S45:AT45),IF($BB$3="暦月",SUM(S45:AW45),""))</f>
        <v>140</v>
      </c>
      <c r="AY45" s="322"/>
      <c r="AZ45" s="335">
        <f>IF($BB$3="４週",AX45/4,IF($BB$3="暦月",【記載例】勤務形態一覧表!AX45/(【記載例】勤務形態一覧表!$BB$8/7),""))</f>
        <v>35</v>
      </c>
      <c r="BA45" s="336"/>
      <c r="BB45" s="308"/>
      <c r="BC45" s="309"/>
      <c r="BD45" s="309"/>
      <c r="BE45" s="309"/>
      <c r="BF45" s="310"/>
    </row>
    <row r="46" spans="2:58" ht="20.25" customHeight="1" x14ac:dyDescent="0.45">
      <c r="B46" s="376">
        <f>B43+1</f>
        <v>9</v>
      </c>
      <c r="C46" s="381" t="s">
        <v>61</v>
      </c>
      <c r="D46" s="382"/>
      <c r="E46" s="383"/>
      <c r="F46" s="114"/>
      <c r="G46" s="427" t="s">
        <v>123</v>
      </c>
      <c r="H46" s="429" t="s">
        <v>106</v>
      </c>
      <c r="I46" s="413"/>
      <c r="J46" s="413"/>
      <c r="K46" s="414"/>
      <c r="L46" s="430" t="s">
        <v>134</v>
      </c>
      <c r="M46" s="431"/>
      <c r="N46" s="431"/>
      <c r="O46" s="432"/>
      <c r="P46" s="436" t="s">
        <v>49</v>
      </c>
      <c r="Q46" s="437"/>
      <c r="R46" s="438"/>
      <c r="S46" s="106" t="s">
        <v>162</v>
      </c>
      <c r="T46" s="107" t="s">
        <v>162</v>
      </c>
      <c r="U46" s="107"/>
      <c r="V46" s="107" t="s">
        <v>162</v>
      </c>
      <c r="W46" s="107" t="s">
        <v>162</v>
      </c>
      <c r="X46" s="107" t="s">
        <v>162</v>
      </c>
      <c r="Y46" s="108"/>
      <c r="Z46" s="106" t="s">
        <v>162</v>
      </c>
      <c r="AA46" s="107" t="s">
        <v>162</v>
      </c>
      <c r="AB46" s="107"/>
      <c r="AC46" s="107" t="s">
        <v>162</v>
      </c>
      <c r="AD46" s="107" t="s">
        <v>162</v>
      </c>
      <c r="AE46" s="107" t="s">
        <v>162</v>
      </c>
      <c r="AF46" s="108"/>
      <c r="AG46" s="106" t="s">
        <v>162</v>
      </c>
      <c r="AH46" s="107" t="s">
        <v>162</v>
      </c>
      <c r="AI46" s="107"/>
      <c r="AJ46" s="107" t="s">
        <v>162</v>
      </c>
      <c r="AK46" s="107" t="s">
        <v>162</v>
      </c>
      <c r="AL46" s="107" t="s">
        <v>162</v>
      </c>
      <c r="AM46" s="108"/>
      <c r="AN46" s="106" t="s">
        <v>162</v>
      </c>
      <c r="AO46" s="107" t="s">
        <v>162</v>
      </c>
      <c r="AP46" s="107"/>
      <c r="AQ46" s="107" t="s">
        <v>162</v>
      </c>
      <c r="AR46" s="107" t="s">
        <v>162</v>
      </c>
      <c r="AS46" s="107" t="s">
        <v>162</v>
      </c>
      <c r="AT46" s="108"/>
      <c r="AU46" s="106"/>
      <c r="AV46" s="107"/>
      <c r="AW46" s="107"/>
      <c r="AX46" s="377"/>
      <c r="AY46" s="378"/>
      <c r="AZ46" s="379"/>
      <c r="BA46" s="380"/>
      <c r="BB46" s="424"/>
      <c r="BC46" s="425"/>
      <c r="BD46" s="425"/>
      <c r="BE46" s="425"/>
      <c r="BF46" s="426"/>
    </row>
    <row r="47" spans="2:58" ht="20.25" customHeight="1" x14ac:dyDescent="0.45">
      <c r="B47" s="376"/>
      <c r="C47" s="384"/>
      <c r="D47" s="385"/>
      <c r="E47" s="386"/>
      <c r="F47" s="91"/>
      <c r="G47" s="408"/>
      <c r="H47" s="412"/>
      <c r="I47" s="413"/>
      <c r="J47" s="413"/>
      <c r="K47" s="414"/>
      <c r="L47" s="418"/>
      <c r="M47" s="419"/>
      <c r="N47" s="419"/>
      <c r="O47" s="420"/>
      <c r="P47" s="311" t="s">
        <v>15</v>
      </c>
      <c r="Q47" s="312"/>
      <c r="R47" s="313"/>
      <c r="S47" s="231">
        <f>IF(S46="","",VLOOKUP(S46,【記載例】シフト記号表!$C$6:$K$35,9,FALSE))</f>
        <v>8</v>
      </c>
      <c r="T47" s="232">
        <f>IF(T46="","",VLOOKUP(T46,【記載例】シフト記号表!$C$6:$K$35,9,FALSE))</f>
        <v>8</v>
      </c>
      <c r="U47" s="232" t="str">
        <f>IF(U46="","",VLOOKUP(U46,【記載例】シフト記号表!$C$6:$K$35,9,FALSE))</f>
        <v/>
      </c>
      <c r="V47" s="232">
        <f>IF(V46="","",VLOOKUP(V46,【記載例】シフト記号表!$C$6:$K$35,9,FALSE))</f>
        <v>8</v>
      </c>
      <c r="W47" s="232">
        <f>IF(W46="","",VLOOKUP(W46,【記載例】シフト記号表!$C$6:$K$35,9,FALSE))</f>
        <v>8</v>
      </c>
      <c r="X47" s="232">
        <f>IF(X46="","",VLOOKUP(X46,【記載例】シフト記号表!$C$6:$K$35,9,FALSE))</f>
        <v>8</v>
      </c>
      <c r="Y47" s="233" t="str">
        <f>IF(Y46="","",VLOOKUP(Y46,【記載例】シフト記号表!$C$6:$K$35,9,FALSE))</f>
        <v/>
      </c>
      <c r="Z47" s="231">
        <f>IF(Z46="","",VLOOKUP(Z46,【記載例】シフト記号表!$C$6:$K$35,9,FALSE))</f>
        <v>8</v>
      </c>
      <c r="AA47" s="232">
        <f>IF(AA46="","",VLOOKUP(AA46,【記載例】シフト記号表!$C$6:$K$35,9,FALSE))</f>
        <v>8</v>
      </c>
      <c r="AB47" s="232" t="str">
        <f>IF(AB46="","",VLOOKUP(AB46,【記載例】シフト記号表!$C$6:$K$35,9,FALSE))</f>
        <v/>
      </c>
      <c r="AC47" s="232">
        <f>IF(AC46="","",VLOOKUP(AC46,【記載例】シフト記号表!$C$6:$K$35,9,FALSE))</f>
        <v>8</v>
      </c>
      <c r="AD47" s="232">
        <f>IF(AD46="","",VLOOKUP(AD46,【記載例】シフト記号表!$C$6:$K$35,9,FALSE))</f>
        <v>8</v>
      </c>
      <c r="AE47" s="232">
        <f>IF(AE46="","",VLOOKUP(AE46,【記載例】シフト記号表!$C$6:$K$35,9,FALSE))</f>
        <v>8</v>
      </c>
      <c r="AF47" s="233" t="str">
        <f>IF(AF46="","",VLOOKUP(AF46,【記載例】シフト記号表!$C$6:$K$35,9,FALSE))</f>
        <v/>
      </c>
      <c r="AG47" s="231">
        <f>IF(AG46="","",VLOOKUP(AG46,【記載例】シフト記号表!$C$6:$K$35,9,FALSE))</f>
        <v>8</v>
      </c>
      <c r="AH47" s="232">
        <f>IF(AH46="","",VLOOKUP(AH46,【記載例】シフト記号表!$C$6:$K$35,9,FALSE))</f>
        <v>8</v>
      </c>
      <c r="AI47" s="232" t="str">
        <f>IF(AI46="","",VLOOKUP(AI46,【記載例】シフト記号表!$C$6:$K$35,9,FALSE))</f>
        <v/>
      </c>
      <c r="AJ47" s="232">
        <f>IF(AJ46="","",VLOOKUP(AJ46,【記載例】シフト記号表!$C$6:$K$35,9,FALSE))</f>
        <v>8</v>
      </c>
      <c r="AK47" s="232">
        <f>IF(AK46="","",VLOOKUP(AK46,【記載例】シフト記号表!$C$6:$K$35,9,FALSE))</f>
        <v>8</v>
      </c>
      <c r="AL47" s="232">
        <f>IF(AL46="","",VLOOKUP(AL46,【記載例】シフト記号表!$C$6:$K$35,9,FALSE))</f>
        <v>8</v>
      </c>
      <c r="AM47" s="233" t="str">
        <f>IF(AM46="","",VLOOKUP(AM46,【記載例】シフト記号表!$C$6:$K$35,9,FALSE))</f>
        <v/>
      </c>
      <c r="AN47" s="231">
        <f>IF(AN46="","",VLOOKUP(AN46,【記載例】シフト記号表!$C$6:$K$35,9,FALSE))</f>
        <v>8</v>
      </c>
      <c r="AO47" s="232">
        <f>IF(AO46="","",VLOOKUP(AO46,【記載例】シフト記号表!$C$6:$K$35,9,FALSE))</f>
        <v>8</v>
      </c>
      <c r="AP47" s="232" t="str">
        <f>IF(AP46="","",VLOOKUP(AP46,【記載例】シフト記号表!$C$6:$K$35,9,FALSE))</f>
        <v/>
      </c>
      <c r="AQ47" s="232">
        <f>IF(AQ46="","",VLOOKUP(AQ46,【記載例】シフト記号表!$C$6:$K$35,9,FALSE))</f>
        <v>8</v>
      </c>
      <c r="AR47" s="232">
        <f>IF(AR46="","",VLOOKUP(AR46,【記載例】シフト記号表!$C$6:$K$35,9,FALSE))</f>
        <v>8</v>
      </c>
      <c r="AS47" s="232">
        <f>IF(AS46="","",VLOOKUP(AS46,【記載例】シフト記号表!$C$6:$K$35,9,FALSE))</f>
        <v>8</v>
      </c>
      <c r="AT47" s="233" t="str">
        <f>IF(AT46="","",VLOOKUP(AT46,【記載例】シフト記号表!$C$6:$K$35,9,FALSE))</f>
        <v/>
      </c>
      <c r="AU47" s="231" t="str">
        <f>IF(AU46="","",VLOOKUP(AU46,【記載例】シフト記号表!$C$6:$K$35,9,FALSE))</f>
        <v/>
      </c>
      <c r="AV47" s="232" t="str">
        <f>IF(AV46="","",VLOOKUP(AV46,【記載例】シフト記号表!$C$6:$K$35,9,FALSE))</f>
        <v/>
      </c>
      <c r="AW47" s="232" t="str">
        <f>IF(AW46="","",VLOOKUP(AW46,【記載例】シフト記号表!$C$6:$K$35,9,FALSE))</f>
        <v/>
      </c>
      <c r="AX47" s="314">
        <f>IF($BB$3="４週",SUM(S47:AT47),IF($BB$3="暦月",SUM(S47:AW47),""))</f>
        <v>160</v>
      </c>
      <c r="AY47" s="315"/>
      <c r="AZ47" s="316">
        <f>IF($BB$3="４週",AX47/4,IF($BB$3="暦月",【記載例】勤務形態一覧表!AX47/(【記載例】勤務形態一覧表!$BB$8/7),""))</f>
        <v>40</v>
      </c>
      <c r="BA47" s="317"/>
      <c r="BB47" s="305"/>
      <c r="BC47" s="306"/>
      <c r="BD47" s="306"/>
      <c r="BE47" s="306"/>
      <c r="BF47" s="307"/>
    </row>
    <row r="48" spans="2:58" ht="20.25" customHeight="1" x14ac:dyDescent="0.45">
      <c r="B48" s="376"/>
      <c r="C48" s="387"/>
      <c r="D48" s="388"/>
      <c r="E48" s="389"/>
      <c r="F48" s="91" t="str">
        <f>C46</f>
        <v>介護職員</v>
      </c>
      <c r="G48" s="428"/>
      <c r="H48" s="412"/>
      <c r="I48" s="413"/>
      <c r="J48" s="413"/>
      <c r="K48" s="414"/>
      <c r="L48" s="433"/>
      <c r="M48" s="434"/>
      <c r="N48" s="434"/>
      <c r="O48" s="435"/>
      <c r="P48" s="318" t="s">
        <v>50</v>
      </c>
      <c r="Q48" s="319"/>
      <c r="R48" s="320"/>
      <c r="S48" s="234">
        <f>IF(S46="","",VLOOKUP(S46,【記載例】シフト記号表!$C$6:$U$35,19,FALSE))</f>
        <v>7</v>
      </c>
      <c r="T48" s="235">
        <f>IF(T46="","",VLOOKUP(T46,【記載例】シフト記号表!$C$6:$U$35,19,FALSE))</f>
        <v>7</v>
      </c>
      <c r="U48" s="235" t="str">
        <f>IF(U46="","",VLOOKUP(U46,【記載例】シフト記号表!$C$6:$U$35,19,FALSE))</f>
        <v/>
      </c>
      <c r="V48" s="235">
        <f>IF(V46="","",VLOOKUP(V46,【記載例】シフト記号表!$C$6:$U$35,19,FALSE))</f>
        <v>7</v>
      </c>
      <c r="W48" s="235">
        <f>IF(W46="","",VLOOKUP(W46,【記載例】シフト記号表!$C$6:$U$35,19,FALSE))</f>
        <v>7</v>
      </c>
      <c r="X48" s="235">
        <f>IF(X46="","",VLOOKUP(X46,【記載例】シフト記号表!$C$6:$U$35,19,FALSE))</f>
        <v>7</v>
      </c>
      <c r="Y48" s="236" t="str">
        <f>IF(Y46="","",VLOOKUP(Y46,【記載例】シフト記号表!$C$6:$U$35,19,FALSE))</f>
        <v/>
      </c>
      <c r="Z48" s="234">
        <f>IF(Z46="","",VLOOKUP(Z46,【記載例】シフト記号表!$C$6:$U$35,19,FALSE))</f>
        <v>7</v>
      </c>
      <c r="AA48" s="235">
        <f>IF(AA46="","",VLOOKUP(AA46,【記載例】シフト記号表!$C$6:$U$35,19,FALSE))</f>
        <v>7</v>
      </c>
      <c r="AB48" s="235" t="str">
        <f>IF(AB46="","",VLOOKUP(AB46,【記載例】シフト記号表!$C$6:$U$35,19,FALSE))</f>
        <v/>
      </c>
      <c r="AC48" s="235">
        <f>IF(AC46="","",VLOOKUP(AC46,【記載例】シフト記号表!$C$6:$U$35,19,FALSE))</f>
        <v>7</v>
      </c>
      <c r="AD48" s="235">
        <f>IF(AD46="","",VLOOKUP(AD46,【記載例】シフト記号表!$C$6:$U$35,19,FALSE))</f>
        <v>7</v>
      </c>
      <c r="AE48" s="235">
        <f>IF(AE46="","",VLOOKUP(AE46,【記載例】シフト記号表!$C$6:$U$35,19,FALSE))</f>
        <v>7</v>
      </c>
      <c r="AF48" s="236" t="str">
        <f>IF(AF46="","",VLOOKUP(AF46,【記載例】シフト記号表!$C$6:$U$35,19,FALSE))</f>
        <v/>
      </c>
      <c r="AG48" s="234">
        <f>IF(AG46="","",VLOOKUP(AG46,【記載例】シフト記号表!$C$6:$U$35,19,FALSE))</f>
        <v>7</v>
      </c>
      <c r="AH48" s="235">
        <f>IF(AH46="","",VLOOKUP(AH46,【記載例】シフト記号表!$C$6:$U$35,19,FALSE))</f>
        <v>7</v>
      </c>
      <c r="AI48" s="235" t="str">
        <f>IF(AI46="","",VLOOKUP(AI46,【記載例】シフト記号表!$C$6:$U$35,19,FALSE))</f>
        <v/>
      </c>
      <c r="AJ48" s="235">
        <f>IF(AJ46="","",VLOOKUP(AJ46,【記載例】シフト記号表!$C$6:$U$35,19,FALSE))</f>
        <v>7</v>
      </c>
      <c r="AK48" s="235">
        <f>IF(AK46="","",VLOOKUP(AK46,【記載例】シフト記号表!$C$6:$U$35,19,FALSE))</f>
        <v>7</v>
      </c>
      <c r="AL48" s="235">
        <f>IF(AL46="","",VLOOKUP(AL46,【記載例】シフト記号表!$C$6:$U$35,19,FALSE))</f>
        <v>7</v>
      </c>
      <c r="AM48" s="236" t="str">
        <f>IF(AM46="","",VLOOKUP(AM46,【記載例】シフト記号表!$C$6:$U$35,19,FALSE))</f>
        <v/>
      </c>
      <c r="AN48" s="234">
        <f>IF(AN46="","",VLOOKUP(AN46,【記載例】シフト記号表!$C$6:$U$35,19,FALSE))</f>
        <v>7</v>
      </c>
      <c r="AO48" s="235">
        <f>IF(AO46="","",VLOOKUP(AO46,【記載例】シフト記号表!$C$6:$U$35,19,FALSE))</f>
        <v>7</v>
      </c>
      <c r="AP48" s="235" t="str">
        <f>IF(AP46="","",VLOOKUP(AP46,【記載例】シフト記号表!$C$6:$U$35,19,FALSE))</f>
        <v/>
      </c>
      <c r="AQ48" s="235">
        <f>IF(AQ46="","",VLOOKUP(AQ46,【記載例】シフト記号表!$C$6:$U$35,19,FALSE))</f>
        <v>7</v>
      </c>
      <c r="AR48" s="235">
        <f>IF(AR46="","",VLOOKUP(AR46,【記載例】シフト記号表!$C$6:$U$35,19,FALSE))</f>
        <v>7</v>
      </c>
      <c r="AS48" s="235">
        <f>IF(AS46="","",VLOOKUP(AS46,【記載例】シフト記号表!$C$6:$U$35,19,FALSE))</f>
        <v>7</v>
      </c>
      <c r="AT48" s="236" t="str">
        <f>IF(AT46="","",VLOOKUP(AT46,【記載例】シフト記号表!$C$6:$U$35,19,FALSE))</f>
        <v/>
      </c>
      <c r="AU48" s="234" t="str">
        <f>IF(AU46="","",VLOOKUP(AU46,【記載例】シフト記号表!$C$6:$U$35,19,FALSE))</f>
        <v/>
      </c>
      <c r="AV48" s="235" t="str">
        <f>IF(AV46="","",VLOOKUP(AV46,【記載例】シフト記号表!$C$6:$U$35,19,FALSE))</f>
        <v/>
      </c>
      <c r="AW48" s="235" t="str">
        <f>IF(AW46="","",VLOOKUP(AW46,【記載例】シフト記号表!$C$6:$U$35,19,FALSE))</f>
        <v/>
      </c>
      <c r="AX48" s="321">
        <f>IF($BB$3="４週",SUM(S48:AT48),IF($BB$3="暦月",SUM(S48:AW48),""))</f>
        <v>140</v>
      </c>
      <c r="AY48" s="322"/>
      <c r="AZ48" s="335">
        <f>IF($BB$3="４週",AX48/4,IF($BB$3="暦月",【記載例】勤務形態一覧表!AX48/(【記載例】勤務形態一覧表!$BB$8/7),""))</f>
        <v>35</v>
      </c>
      <c r="BA48" s="336"/>
      <c r="BB48" s="308"/>
      <c r="BC48" s="309"/>
      <c r="BD48" s="309"/>
      <c r="BE48" s="309"/>
      <c r="BF48" s="310"/>
    </row>
    <row r="49" spans="2:58" ht="20.25" customHeight="1" x14ac:dyDescent="0.45">
      <c r="B49" s="376">
        <f>B46+1</f>
        <v>10</v>
      </c>
      <c r="C49" s="381" t="s">
        <v>62</v>
      </c>
      <c r="D49" s="382"/>
      <c r="E49" s="383"/>
      <c r="F49" s="114"/>
      <c r="G49" s="427" t="s">
        <v>122</v>
      </c>
      <c r="H49" s="429" t="s">
        <v>14</v>
      </c>
      <c r="I49" s="413"/>
      <c r="J49" s="413"/>
      <c r="K49" s="414"/>
      <c r="L49" s="430" t="s">
        <v>130</v>
      </c>
      <c r="M49" s="431"/>
      <c r="N49" s="431"/>
      <c r="O49" s="432"/>
      <c r="P49" s="436" t="s">
        <v>49</v>
      </c>
      <c r="Q49" s="437"/>
      <c r="R49" s="438"/>
      <c r="S49" s="106" t="s">
        <v>165</v>
      </c>
      <c r="T49" s="107"/>
      <c r="U49" s="107" t="s">
        <v>165</v>
      </c>
      <c r="V49" s="107" t="s">
        <v>165</v>
      </c>
      <c r="W49" s="107"/>
      <c r="X49" s="107" t="s">
        <v>165</v>
      </c>
      <c r="Y49" s="108"/>
      <c r="Z49" s="106" t="s">
        <v>165</v>
      </c>
      <c r="AA49" s="107"/>
      <c r="AB49" s="107" t="s">
        <v>165</v>
      </c>
      <c r="AC49" s="107" t="s">
        <v>165</v>
      </c>
      <c r="AD49" s="107"/>
      <c r="AE49" s="107" t="s">
        <v>165</v>
      </c>
      <c r="AF49" s="108"/>
      <c r="AG49" s="106" t="s">
        <v>165</v>
      </c>
      <c r="AH49" s="107"/>
      <c r="AI49" s="107" t="s">
        <v>165</v>
      </c>
      <c r="AJ49" s="107" t="s">
        <v>165</v>
      </c>
      <c r="AK49" s="107"/>
      <c r="AL49" s="107" t="s">
        <v>165</v>
      </c>
      <c r="AM49" s="108"/>
      <c r="AN49" s="106" t="s">
        <v>165</v>
      </c>
      <c r="AO49" s="107"/>
      <c r="AP49" s="107" t="s">
        <v>165</v>
      </c>
      <c r="AQ49" s="107" t="s">
        <v>165</v>
      </c>
      <c r="AR49" s="107"/>
      <c r="AS49" s="107" t="s">
        <v>165</v>
      </c>
      <c r="AT49" s="108"/>
      <c r="AU49" s="106"/>
      <c r="AV49" s="107"/>
      <c r="AW49" s="107"/>
      <c r="AX49" s="377"/>
      <c r="AY49" s="378"/>
      <c r="AZ49" s="379"/>
      <c r="BA49" s="380"/>
      <c r="BB49" s="424" t="s">
        <v>141</v>
      </c>
      <c r="BC49" s="425"/>
      <c r="BD49" s="425"/>
      <c r="BE49" s="425"/>
      <c r="BF49" s="426"/>
    </row>
    <row r="50" spans="2:58" ht="20.25" customHeight="1" x14ac:dyDescent="0.45">
      <c r="B50" s="376"/>
      <c r="C50" s="384"/>
      <c r="D50" s="385"/>
      <c r="E50" s="386"/>
      <c r="F50" s="91"/>
      <c r="G50" s="408"/>
      <c r="H50" s="412"/>
      <c r="I50" s="413"/>
      <c r="J50" s="413"/>
      <c r="K50" s="414"/>
      <c r="L50" s="418"/>
      <c r="M50" s="419"/>
      <c r="N50" s="419"/>
      <c r="O50" s="420"/>
      <c r="P50" s="311" t="s">
        <v>15</v>
      </c>
      <c r="Q50" s="312"/>
      <c r="R50" s="313"/>
      <c r="S50" s="231">
        <f>IF(S49="","",VLOOKUP(S49,【記載例】シフト記号表!$C$6:$K$35,9,FALSE))</f>
        <v>4</v>
      </c>
      <c r="T50" s="232" t="str">
        <f>IF(T49="","",VLOOKUP(T49,【記載例】シフト記号表!$C$6:$K$35,9,FALSE))</f>
        <v/>
      </c>
      <c r="U50" s="232">
        <f>IF(U49="","",VLOOKUP(U49,【記載例】シフト記号表!$C$6:$K$35,9,FALSE))</f>
        <v>4</v>
      </c>
      <c r="V50" s="232">
        <f>IF(V49="","",VLOOKUP(V49,【記載例】シフト記号表!$C$6:$K$35,9,FALSE))</f>
        <v>4</v>
      </c>
      <c r="W50" s="232" t="str">
        <f>IF(W49="","",VLOOKUP(W49,【記載例】シフト記号表!$C$6:$K$35,9,FALSE))</f>
        <v/>
      </c>
      <c r="X50" s="232">
        <f>IF(X49="","",VLOOKUP(X49,【記載例】シフト記号表!$C$6:$K$35,9,FALSE))</f>
        <v>4</v>
      </c>
      <c r="Y50" s="233" t="str">
        <f>IF(Y49="","",VLOOKUP(Y49,【記載例】シフト記号表!$C$6:$K$35,9,FALSE))</f>
        <v/>
      </c>
      <c r="Z50" s="231">
        <f>IF(Z49="","",VLOOKUP(Z49,【記載例】シフト記号表!$C$6:$K$35,9,FALSE))</f>
        <v>4</v>
      </c>
      <c r="AA50" s="232" t="str">
        <f>IF(AA49="","",VLOOKUP(AA49,【記載例】シフト記号表!$C$6:$K$35,9,FALSE))</f>
        <v/>
      </c>
      <c r="AB50" s="232">
        <f>IF(AB49="","",VLOOKUP(AB49,【記載例】シフト記号表!$C$6:$K$35,9,FALSE))</f>
        <v>4</v>
      </c>
      <c r="AC50" s="232">
        <f>IF(AC49="","",VLOOKUP(AC49,【記載例】シフト記号表!$C$6:$K$35,9,FALSE))</f>
        <v>4</v>
      </c>
      <c r="AD50" s="232" t="str">
        <f>IF(AD49="","",VLOOKUP(AD49,【記載例】シフト記号表!$C$6:$K$35,9,FALSE))</f>
        <v/>
      </c>
      <c r="AE50" s="232">
        <f>IF(AE49="","",VLOOKUP(AE49,【記載例】シフト記号表!$C$6:$K$35,9,FALSE))</f>
        <v>4</v>
      </c>
      <c r="AF50" s="233" t="str">
        <f>IF(AF49="","",VLOOKUP(AF49,【記載例】シフト記号表!$C$6:$K$35,9,FALSE))</f>
        <v/>
      </c>
      <c r="AG50" s="231">
        <f>IF(AG49="","",VLOOKUP(AG49,【記載例】シフト記号表!$C$6:$K$35,9,FALSE))</f>
        <v>4</v>
      </c>
      <c r="AH50" s="232" t="str">
        <f>IF(AH49="","",VLOOKUP(AH49,【記載例】シフト記号表!$C$6:$K$35,9,FALSE))</f>
        <v/>
      </c>
      <c r="AI50" s="232">
        <f>IF(AI49="","",VLOOKUP(AI49,【記載例】シフト記号表!$C$6:$K$35,9,FALSE))</f>
        <v>4</v>
      </c>
      <c r="AJ50" s="232">
        <f>IF(AJ49="","",VLOOKUP(AJ49,【記載例】シフト記号表!$C$6:$K$35,9,FALSE))</f>
        <v>4</v>
      </c>
      <c r="AK50" s="232" t="str">
        <f>IF(AK49="","",VLOOKUP(AK49,【記載例】シフト記号表!$C$6:$K$35,9,FALSE))</f>
        <v/>
      </c>
      <c r="AL50" s="232">
        <f>IF(AL49="","",VLOOKUP(AL49,【記載例】シフト記号表!$C$6:$K$35,9,FALSE))</f>
        <v>4</v>
      </c>
      <c r="AM50" s="233" t="str">
        <f>IF(AM49="","",VLOOKUP(AM49,【記載例】シフト記号表!$C$6:$K$35,9,FALSE))</f>
        <v/>
      </c>
      <c r="AN50" s="231">
        <f>IF(AN49="","",VLOOKUP(AN49,【記載例】シフト記号表!$C$6:$K$35,9,FALSE))</f>
        <v>4</v>
      </c>
      <c r="AO50" s="232" t="str">
        <f>IF(AO49="","",VLOOKUP(AO49,【記載例】シフト記号表!$C$6:$K$35,9,FALSE))</f>
        <v/>
      </c>
      <c r="AP50" s="232">
        <f>IF(AP49="","",VLOOKUP(AP49,【記載例】シフト記号表!$C$6:$K$35,9,FALSE))</f>
        <v>4</v>
      </c>
      <c r="AQ50" s="232">
        <f>IF(AQ49="","",VLOOKUP(AQ49,【記載例】シフト記号表!$C$6:$K$35,9,FALSE))</f>
        <v>4</v>
      </c>
      <c r="AR50" s="232" t="str">
        <f>IF(AR49="","",VLOOKUP(AR49,【記載例】シフト記号表!$C$6:$K$35,9,FALSE))</f>
        <v/>
      </c>
      <c r="AS50" s="232">
        <f>IF(AS49="","",VLOOKUP(AS49,【記載例】シフト記号表!$C$6:$K$35,9,FALSE))</f>
        <v>4</v>
      </c>
      <c r="AT50" s="233" t="str">
        <f>IF(AT49="","",VLOOKUP(AT49,【記載例】シフト記号表!$C$6:$K$35,9,FALSE))</f>
        <v/>
      </c>
      <c r="AU50" s="231" t="str">
        <f>IF(AU49="","",VLOOKUP(AU49,【記載例】シフト記号表!$C$6:$K$35,9,FALSE))</f>
        <v/>
      </c>
      <c r="AV50" s="232" t="str">
        <f>IF(AV49="","",VLOOKUP(AV49,【記載例】シフト記号表!$C$6:$K$35,9,FALSE))</f>
        <v/>
      </c>
      <c r="AW50" s="232" t="str">
        <f>IF(AW49="","",VLOOKUP(AW49,【記載例】シフト記号表!$C$6:$K$35,9,FALSE))</f>
        <v/>
      </c>
      <c r="AX50" s="314">
        <f>IF($BB$3="４週",SUM(S50:AT50),IF($BB$3="暦月",SUM(S50:AW50),""))</f>
        <v>64</v>
      </c>
      <c r="AY50" s="315"/>
      <c r="AZ50" s="316">
        <f>IF($BB$3="４週",AX50/4,IF($BB$3="暦月",【記載例】勤務形態一覧表!AX50/(【記載例】勤務形態一覧表!$BB$8/7),""))</f>
        <v>16</v>
      </c>
      <c r="BA50" s="317"/>
      <c r="BB50" s="305"/>
      <c r="BC50" s="306"/>
      <c r="BD50" s="306"/>
      <c r="BE50" s="306"/>
      <c r="BF50" s="307"/>
    </row>
    <row r="51" spans="2:58" ht="20.25" customHeight="1" x14ac:dyDescent="0.45">
      <c r="B51" s="376"/>
      <c r="C51" s="387"/>
      <c r="D51" s="388"/>
      <c r="E51" s="389"/>
      <c r="F51" s="91" t="str">
        <f>C49</f>
        <v>機能訓練指導員</v>
      </c>
      <c r="G51" s="428"/>
      <c r="H51" s="412"/>
      <c r="I51" s="413"/>
      <c r="J51" s="413"/>
      <c r="K51" s="414"/>
      <c r="L51" s="433"/>
      <c r="M51" s="434"/>
      <c r="N51" s="434"/>
      <c r="O51" s="435"/>
      <c r="P51" s="318" t="s">
        <v>50</v>
      </c>
      <c r="Q51" s="319"/>
      <c r="R51" s="320"/>
      <c r="S51" s="234">
        <f>IF(S49="","",VLOOKUP(S49,【記載例】シフト記号表!$C$6:$U$35,19,FALSE))</f>
        <v>3</v>
      </c>
      <c r="T51" s="235" t="str">
        <f>IF(T49="","",VLOOKUP(T49,【記載例】シフト記号表!$C$6:$U$35,19,FALSE))</f>
        <v/>
      </c>
      <c r="U51" s="235">
        <f>IF(U49="","",VLOOKUP(U49,【記載例】シフト記号表!$C$6:$U$35,19,FALSE))</f>
        <v>3</v>
      </c>
      <c r="V51" s="235">
        <f>IF(V49="","",VLOOKUP(V49,【記載例】シフト記号表!$C$6:$U$35,19,FALSE))</f>
        <v>3</v>
      </c>
      <c r="W51" s="235" t="str">
        <f>IF(W49="","",VLOOKUP(W49,【記載例】シフト記号表!$C$6:$U$35,19,FALSE))</f>
        <v/>
      </c>
      <c r="X51" s="235">
        <f>IF(X49="","",VLOOKUP(X49,【記載例】シフト記号表!$C$6:$U$35,19,FALSE))</f>
        <v>3</v>
      </c>
      <c r="Y51" s="236" t="str">
        <f>IF(Y49="","",VLOOKUP(Y49,【記載例】シフト記号表!$C$6:$U$35,19,FALSE))</f>
        <v/>
      </c>
      <c r="Z51" s="234">
        <f>IF(Z49="","",VLOOKUP(Z49,【記載例】シフト記号表!$C$6:$U$35,19,FALSE))</f>
        <v>3</v>
      </c>
      <c r="AA51" s="235" t="str">
        <f>IF(AA49="","",VLOOKUP(AA49,【記載例】シフト記号表!$C$6:$U$35,19,FALSE))</f>
        <v/>
      </c>
      <c r="AB51" s="235">
        <f>IF(AB49="","",VLOOKUP(AB49,【記載例】シフト記号表!$C$6:$U$35,19,FALSE))</f>
        <v>3</v>
      </c>
      <c r="AC51" s="235">
        <f>IF(AC49="","",VLOOKUP(AC49,【記載例】シフト記号表!$C$6:$U$35,19,FALSE))</f>
        <v>3</v>
      </c>
      <c r="AD51" s="235" t="str">
        <f>IF(AD49="","",VLOOKUP(AD49,【記載例】シフト記号表!$C$6:$U$35,19,FALSE))</f>
        <v/>
      </c>
      <c r="AE51" s="235">
        <f>IF(AE49="","",VLOOKUP(AE49,【記載例】シフト記号表!$C$6:$U$35,19,FALSE))</f>
        <v>3</v>
      </c>
      <c r="AF51" s="236" t="str">
        <f>IF(AF49="","",VLOOKUP(AF49,【記載例】シフト記号表!$C$6:$U$35,19,FALSE))</f>
        <v/>
      </c>
      <c r="AG51" s="234">
        <f>IF(AG49="","",VLOOKUP(AG49,【記載例】シフト記号表!$C$6:$U$35,19,FALSE))</f>
        <v>3</v>
      </c>
      <c r="AH51" s="235" t="str">
        <f>IF(AH49="","",VLOOKUP(AH49,【記載例】シフト記号表!$C$6:$U$35,19,FALSE))</f>
        <v/>
      </c>
      <c r="AI51" s="235">
        <f>IF(AI49="","",VLOOKUP(AI49,【記載例】シフト記号表!$C$6:$U$35,19,FALSE))</f>
        <v>3</v>
      </c>
      <c r="AJ51" s="235">
        <f>IF(AJ49="","",VLOOKUP(AJ49,【記載例】シフト記号表!$C$6:$U$35,19,FALSE))</f>
        <v>3</v>
      </c>
      <c r="AK51" s="235" t="str">
        <f>IF(AK49="","",VLOOKUP(AK49,【記載例】シフト記号表!$C$6:$U$35,19,FALSE))</f>
        <v/>
      </c>
      <c r="AL51" s="235">
        <f>IF(AL49="","",VLOOKUP(AL49,【記載例】シフト記号表!$C$6:$U$35,19,FALSE))</f>
        <v>3</v>
      </c>
      <c r="AM51" s="236" t="str">
        <f>IF(AM49="","",VLOOKUP(AM49,【記載例】シフト記号表!$C$6:$U$35,19,FALSE))</f>
        <v/>
      </c>
      <c r="AN51" s="234">
        <f>IF(AN49="","",VLOOKUP(AN49,【記載例】シフト記号表!$C$6:$U$35,19,FALSE))</f>
        <v>3</v>
      </c>
      <c r="AO51" s="235" t="str">
        <f>IF(AO49="","",VLOOKUP(AO49,【記載例】シフト記号表!$C$6:$U$35,19,FALSE))</f>
        <v/>
      </c>
      <c r="AP51" s="235">
        <f>IF(AP49="","",VLOOKUP(AP49,【記載例】シフト記号表!$C$6:$U$35,19,FALSE))</f>
        <v>3</v>
      </c>
      <c r="AQ51" s="235">
        <f>IF(AQ49="","",VLOOKUP(AQ49,【記載例】シフト記号表!$C$6:$U$35,19,FALSE))</f>
        <v>3</v>
      </c>
      <c r="AR51" s="235" t="str">
        <f>IF(AR49="","",VLOOKUP(AR49,【記載例】シフト記号表!$C$6:$U$35,19,FALSE))</f>
        <v/>
      </c>
      <c r="AS51" s="235">
        <f>IF(AS49="","",VLOOKUP(AS49,【記載例】シフト記号表!$C$6:$U$35,19,FALSE))</f>
        <v>3</v>
      </c>
      <c r="AT51" s="236" t="str">
        <f>IF(AT49="","",VLOOKUP(AT49,【記載例】シフト記号表!$C$6:$U$35,19,FALSE))</f>
        <v/>
      </c>
      <c r="AU51" s="234" t="str">
        <f>IF(AU49="","",VLOOKUP(AU49,【記載例】シフト記号表!$C$6:$U$35,19,FALSE))</f>
        <v/>
      </c>
      <c r="AV51" s="235" t="str">
        <f>IF(AV49="","",VLOOKUP(AV49,【記載例】シフト記号表!$C$6:$U$35,19,FALSE))</f>
        <v/>
      </c>
      <c r="AW51" s="235" t="str">
        <f>IF(AW49="","",VLOOKUP(AW49,【記載例】シフト記号表!$C$6:$U$35,19,FALSE))</f>
        <v/>
      </c>
      <c r="AX51" s="321">
        <f>IF($BB$3="４週",SUM(S51:AT51),IF($BB$3="暦月",SUM(S51:AW51),""))</f>
        <v>48</v>
      </c>
      <c r="AY51" s="322"/>
      <c r="AZ51" s="335">
        <f>IF($BB$3="４週",AX51/4,IF($BB$3="暦月",【記載例】勤務形態一覧表!AX51/(【記載例】勤務形態一覧表!$BB$8/7),""))</f>
        <v>12</v>
      </c>
      <c r="BA51" s="336"/>
      <c r="BB51" s="308"/>
      <c r="BC51" s="309"/>
      <c r="BD51" s="309"/>
      <c r="BE51" s="309"/>
      <c r="BF51" s="310"/>
    </row>
    <row r="52" spans="2:58" ht="20.25" customHeight="1" x14ac:dyDescent="0.45">
      <c r="B52" s="376">
        <f>B49+1</f>
        <v>11</v>
      </c>
      <c r="C52" s="381" t="s">
        <v>62</v>
      </c>
      <c r="D52" s="382"/>
      <c r="E52" s="383"/>
      <c r="F52" s="114"/>
      <c r="G52" s="427" t="s">
        <v>197</v>
      </c>
      <c r="H52" s="429" t="s">
        <v>14</v>
      </c>
      <c r="I52" s="413"/>
      <c r="J52" s="413"/>
      <c r="K52" s="414"/>
      <c r="L52" s="430" t="s">
        <v>132</v>
      </c>
      <c r="M52" s="431"/>
      <c r="N52" s="431"/>
      <c r="O52" s="432"/>
      <c r="P52" s="436" t="s">
        <v>49</v>
      </c>
      <c r="Q52" s="437"/>
      <c r="R52" s="438"/>
      <c r="S52" s="106"/>
      <c r="T52" s="107" t="s">
        <v>165</v>
      </c>
      <c r="U52" s="107"/>
      <c r="V52" s="107"/>
      <c r="W52" s="107" t="s">
        <v>165</v>
      </c>
      <c r="X52" s="107"/>
      <c r="Y52" s="108" t="s">
        <v>165</v>
      </c>
      <c r="Z52" s="106"/>
      <c r="AA52" s="107" t="s">
        <v>165</v>
      </c>
      <c r="AB52" s="107"/>
      <c r="AC52" s="107"/>
      <c r="AD52" s="107" t="s">
        <v>165</v>
      </c>
      <c r="AE52" s="107"/>
      <c r="AF52" s="108" t="s">
        <v>165</v>
      </c>
      <c r="AG52" s="106"/>
      <c r="AH52" s="107" t="s">
        <v>165</v>
      </c>
      <c r="AI52" s="107"/>
      <c r="AJ52" s="107"/>
      <c r="AK52" s="107" t="s">
        <v>165</v>
      </c>
      <c r="AL52" s="107"/>
      <c r="AM52" s="108" t="s">
        <v>165</v>
      </c>
      <c r="AN52" s="106"/>
      <c r="AO52" s="107" t="s">
        <v>165</v>
      </c>
      <c r="AP52" s="107"/>
      <c r="AQ52" s="107"/>
      <c r="AR52" s="107" t="s">
        <v>165</v>
      </c>
      <c r="AS52" s="107"/>
      <c r="AT52" s="108" t="s">
        <v>165</v>
      </c>
      <c r="AU52" s="106"/>
      <c r="AV52" s="107"/>
      <c r="AW52" s="107"/>
      <c r="AX52" s="377"/>
      <c r="AY52" s="378"/>
      <c r="AZ52" s="379"/>
      <c r="BA52" s="380"/>
      <c r="BB52" s="424" t="s">
        <v>136</v>
      </c>
      <c r="BC52" s="425"/>
      <c r="BD52" s="425"/>
      <c r="BE52" s="425"/>
      <c r="BF52" s="426"/>
    </row>
    <row r="53" spans="2:58" ht="20.25" customHeight="1" x14ac:dyDescent="0.45">
      <c r="B53" s="376"/>
      <c r="C53" s="384"/>
      <c r="D53" s="385"/>
      <c r="E53" s="386"/>
      <c r="F53" s="91"/>
      <c r="G53" s="408"/>
      <c r="H53" s="412"/>
      <c r="I53" s="413"/>
      <c r="J53" s="413"/>
      <c r="K53" s="414"/>
      <c r="L53" s="418"/>
      <c r="M53" s="419"/>
      <c r="N53" s="419"/>
      <c r="O53" s="420"/>
      <c r="P53" s="311" t="s">
        <v>15</v>
      </c>
      <c r="Q53" s="312"/>
      <c r="R53" s="313"/>
      <c r="S53" s="231" t="str">
        <f>IF(S52="","",VLOOKUP(S52,【記載例】シフト記号表!$C$6:$K$35,9,FALSE))</f>
        <v/>
      </c>
      <c r="T53" s="232">
        <f>IF(T52="","",VLOOKUP(T52,【記載例】シフト記号表!$C$6:$K$35,9,FALSE))</f>
        <v>4</v>
      </c>
      <c r="U53" s="232" t="str">
        <f>IF(U52="","",VLOOKUP(U52,【記載例】シフト記号表!$C$6:$K$35,9,FALSE))</f>
        <v/>
      </c>
      <c r="V53" s="232" t="str">
        <f>IF(V52="","",VLOOKUP(V52,【記載例】シフト記号表!$C$6:$K$35,9,FALSE))</f>
        <v/>
      </c>
      <c r="W53" s="232">
        <f>IF(W52="","",VLOOKUP(W52,【記載例】シフト記号表!$C$6:$K$35,9,FALSE))</f>
        <v>4</v>
      </c>
      <c r="X53" s="232" t="str">
        <f>IF(X52="","",VLOOKUP(X52,【記載例】シフト記号表!$C$6:$K$35,9,FALSE))</f>
        <v/>
      </c>
      <c r="Y53" s="233">
        <f>IF(Y52="","",VLOOKUP(Y52,【記載例】シフト記号表!$C$6:$K$35,9,FALSE))</f>
        <v>4</v>
      </c>
      <c r="Z53" s="231" t="str">
        <f>IF(Z52="","",VLOOKUP(Z52,【記載例】シフト記号表!$C$6:$K$35,9,FALSE))</f>
        <v/>
      </c>
      <c r="AA53" s="232">
        <f>IF(AA52="","",VLOOKUP(AA52,【記載例】シフト記号表!$C$6:$K$35,9,FALSE))</f>
        <v>4</v>
      </c>
      <c r="AB53" s="232" t="str">
        <f>IF(AB52="","",VLOOKUP(AB52,【記載例】シフト記号表!$C$6:$K$35,9,FALSE))</f>
        <v/>
      </c>
      <c r="AC53" s="232" t="str">
        <f>IF(AC52="","",VLOOKUP(AC52,【記載例】シフト記号表!$C$6:$K$35,9,FALSE))</f>
        <v/>
      </c>
      <c r="AD53" s="232">
        <f>IF(AD52="","",VLOOKUP(AD52,【記載例】シフト記号表!$C$6:$K$35,9,FALSE))</f>
        <v>4</v>
      </c>
      <c r="AE53" s="232" t="str">
        <f>IF(AE52="","",VLOOKUP(AE52,【記載例】シフト記号表!$C$6:$K$35,9,FALSE))</f>
        <v/>
      </c>
      <c r="AF53" s="233">
        <f>IF(AF52="","",VLOOKUP(AF52,【記載例】シフト記号表!$C$6:$K$35,9,FALSE))</f>
        <v>4</v>
      </c>
      <c r="AG53" s="231" t="str">
        <f>IF(AG52="","",VLOOKUP(AG52,【記載例】シフト記号表!$C$6:$K$35,9,FALSE))</f>
        <v/>
      </c>
      <c r="AH53" s="232">
        <f>IF(AH52="","",VLOOKUP(AH52,【記載例】シフト記号表!$C$6:$K$35,9,FALSE))</f>
        <v>4</v>
      </c>
      <c r="AI53" s="232" t="str">
        <f>IF(AI52="","",VLOOKUP(AI52,【記載例】シフト記号表!$C$6:$K$35,9,FALSE))</f>
        <v/>
      </c>
      <c r="AJ53" s="232" t="str">
        <f>IF(AJ52="","",VLOOKUP(AJ52,【記載例】シフト記号表!$C$6:$K$35,9,FALSE))</f>
        <v/>
      </c>
      <c r="AK53" s="232">
        <f>IF(AK52="","",VLOOKUP(AK52,【記載例】シフト記号表!$C$6:$K$35,9,FALSE))</f>
        <v>4</v>
      </c>
      <c r="AL53" s="232" t="str">
        <f>IF(AL52="","",VLOOKUP(AL52,【記載例】シフト記号表!$C$6:$K$35,9,FALSE))</f>
        <v/>
      </c>
      <c r="AM53" s="233">
        <f>IF(AM52="","",VLOOKUP(AM52,【記載例】シフト記号表!$C$6:$K$35,9,FALSE))</f>
        <v>4</v>
      </c>
      <c r="AN53" s="231" t="str">
        <f>IF(AN52="","",VLOOKUP(AN52,【記載例】シフト記号表!$C$6:$K$35,9,FALSE))</f>
        <v/>
      </c>
      <c r="AO53" s="232">
        <f>IF(AO52="","",VLOOKUP(AO52,【記載例】シフト記号表!$C$6:$K$35,9,FALSE))</f>
        <v>4</v>
      </c>
      <c r="AP53" s="232" t="str">
        <f>IF(AP52="","",VLOOKUP(AP52,【記載例】シフト記号表!$C$6:$K$35,9,FALSE))</f>
        <v/>
      </c>
      <c r="AQ53" s="232" t="str">
        <f>IF(AQ52="","",VLOOKUP(AQ52,【記載例】シフト記号表!$C$6:$K$35,9,FALSE))</f>
        <v/>
      </c>
      <c r="AR53" s="232">
        <f>IF(AR52="","",VLOOKUP(AR52,【記載例】シフト記号表!$C$6:$K$35,9,FALSE))</f>
        <v>4</v>
      </c>
      <c r="AS53" s="232" t="str">
        <f>IF(AS52="","",VLOOKUP(AS52,【記載例】シフト記号表!$C$6:$K$35,9,FALSE))</f>
        <v/>
      </c>
      <c r="AT53" s="233">
        <f>IF(AT52="","",VLOOKUP(AT52,【記載例】シフト記号表!$C$6:$K$35,9,FALSE))</f>
        <v>4</v>
      </c>
      <c r="AU53" s="231" t="str">
        <f>IF(AU52="","",VLOOKUP(AU52,【記載例】シフト記号表!$C$6:$K$35,9,FALSE))</f>
        <v/>
      </c>
      <c r="AV53" s="232" t="str">
        <f>IF(AV52="","",VLOOKUP(AV52,【記載例】シフト記号表!$C$6:$K$35,9,FALSE))</f>
        <v/>
      </c>
      <c r="AW53" s="232" t="str">
        <f>IF(AW52="","",VLOOKUP(AW52,【記載例】シフト記号表!$C$6:$K$35,9,FALSE))</f>
        <v/>
      </c>
      <c r="AX53" s="314">
        <f>IF($BB$3="４週",SUM(S53:AT53),IF($BB$3="暦月",SUM(S53:AW53),""))</f>
        <v>48</v>
      </c>
      <c r="AY53" s="315"/>
      <c r="AZ53" s="316">
        <f>IF($BB$3="４週",AX53/4,IF($BB$3="暦月",【記載例】勤務形態一覧表!AX53/(【記載例】勤務形態一覧表!$BB$8/7),""))</f>
        <v>12</v>
      </c>
      <c r="BA53" s="317"/>
      <c r="BB53" s="305"/>
      <c r="BC53" s="306"/>
      <c r="BD53" s="306"/>
      <c r="BE53" s="306"/>
      <c r="BF53" s="307"/>
    </row>
    <row r="54" spans="2:58" ht="20.25" customHeight="1" x14ac:dyDescent="0.45">
      <c r="B54" s="376"/>
      <c r="C54" s="387"/>
      <c r="D54" s="388"/>
      <c r="E54" s="389"/>
      <c r="F54" s="91" t="str">
        <f>C52</f>
        <v>機能訓練指導員</v>
      </c>
      <c r="G54" s="428"/>
      <c r="H54" s="412"/>
      <c r="I54" s="413"/>
      <c r="J54" s="413"/>
      <c r="K54" s="414"/>
      <c r="L54" s="433"/>
      <c r="M54" s="434"/>
      <c r="N54" s="434"/>
      <c r="O54" s="435"/>
      <c r="P54" s="318" t="s">
        <v>50</v>
      </c>
      <c r="Q54" s="319"/>
      <c r="R54" s="320"/>
      <c r="S54" s="234" t="str">
        <f>IF(S52="","",VLOOKUP(S52,【記載例】シフト記号表!$C$6:$U$35,19,FALSE))</f>
        <v/>
      </c>
      <c r="T54" s="235">
        <f>IF(T52="","",VLOOKUP(T52,【記載例】シフト記号表!$C$6:$U$35,19,FALSE))</f>
        <v>3</v>
      </c>
      <c r="U54" s="235" t="str">
        <f>IF(U52="","",VLOOKUP(U52,【記載例】シフト記号表!$C$6:$U$35,19,FALSE))</f>
        <v/>
      </c>
      <c r="V54" s="235" t="str">
        <f>IF(V52="","",VLOOKUP(V52,【記載例】シフト記号表!$C$6:$U$35,19,FALSE))</f>
        <v/>
      </c>
      <c r="W54" s="235">
        <f>IF(W52="","",VLOOKUP(W52,【記載例】シフト記号表!$C$6:$U$35,19,FALSE))</f>
        <v>3</v>
      </c>
      <c r="X54" s="235" t="str">
        <f>IF(X52="","",VLOOKUP(X52,【記載例】シフト記号表!$C$6:$U$35,19,FALSE))</f>
        <v/>
      </c>
      <c r="Y54" s="236">
        <f>IF(Y52="","",VLOOKUP(Y52,【記載例】シフト記号表!$C$6:$U$35,19,FALSE))</f>
        <v>3</v>
      </c>
      <c r="Z54" s="234" t="str">
        <f>IF(Z52="","",VLOOKUP(Z52,【記載例】シフト記号表!$C$6:$U$35,19,FALSE))</f>
        <v/>
      </c>
      <c r="AA54" s="235">
        <f>IF(AA52="","",VLOOKUP(AA52,【記載例】シフト記号表!$C$6:$U$35,19,FALSE))</f>
        <v>3</v>
      </c>
      <c r="AB54" s="235" t="str">
        <f>IF(AB52="","",VLOOKUP(AB52,【記載例】シフト記号表!$C$6:$U$35,19,FALSE))</f>
        <v/>
      </c>
      <c r="AC54" s="235" t="str">
        <f>IF(AC52="","",VLOOKUP(AC52,【記載例】シフト記号表!$C$6:$U$35,19,FALSE))</f>
        <v/>
      </c>
      <c r="AD54" s="235">
        <f>IF(AD52="","",VLOOKUP(AD52,【記載例】シフト記号表!$C$6:$U$35,19,FALSE))</f>
        <v>3</v>
      </c>
      <c r="AE54" s="235" t="str">
        <f>IF(AE52="","",VLOOKUP(AE52,【記載例】シフト記号表!$C$6:$U$35,19,FALSE))</f>
        <v/>
      </c>
      <c r="AF54" s="236">
        <f>IF(AF52="","",VLOOKUP(AF52,【記載例】シフト記号表!$C$6:$U$35,19,FALSE))</f>
        <v>3</v>
      </c>
      <c r="AG54" s="234" t="str">
        <f>IF(AG52="","",VLOOKUP(AG52,【記載例】シフト記号表!$C$6:$U$35,19,FALSE))</f>
        <v/>
      </c>
      <c r="AH54" s="235">
        <f>IF(AH52="","",VLOOKUP(AH52,【記載例】シフト記号表!$C$6:$U$35,19,FALSE))</f>
        <v>3</v>
      </c>
      <c r="AI54" s="235" t="str">
        <f>IF(AI52="","",VLOOKUP(AI52,【記載例】シフト記号表!$C$6:$U$35,19,FALSE))</f>
        <v/>
      </c>
      <c r="AJ54" s="235" t="str">
        <f>IF(AJ52="","",VLOOKUP(AJ52,【記載例】シフト記号表!$C$6:$U$35,19,FALSE))</f>
        <v/>
      </c>
      <c r="AK54" s="235">
        <f>IF(AK52="","",VLOOKUP(AK52,【記載例】シフト記号表!$C$6:$U$35,19,FALSE))</f>
        <v>3</v>
      </c>
      <c r="AL54" s="235" t="str">
        <f>IF(AL52="","",VLOOKUP(AL52,【記載例】シフト記号表!$C$6:$U$35,19,FALSE))</f>
        <v/>
      </c>
      <c r="AM54" s="236">
        <f>IF(AM52="","",VLOOKUP(AM52,【記載例】シフト記号表!$C$6:$U$35,19,FALSE))</f>
        <v>3</v>
      </c>
      <c r="AN54" s="234" t="str">
        <f>IF(AN52="","",VLOOKUP(AN52,【記載例】シフト記号表!$C$6:$U$35,19,FALSE))</f>
        <v/>
      </c>
      <c r="AO54" s="235">
        <f>IF(AO52="","",VLOOKUP(AO52,【記載例】シフト記号表!$C$6:$U$35,19,FALSE))</f>
        <v>3</v>
      </c>
      <c r="AP54" s="235" t="str">
        <f>IF(AP52="","",VLOOKUP(AP52,【記載例】シフト記号表!$C$6:$U$35,19,FALSE))</f>
        <v/>
      </c>
      <c r="AQ54" s="235" t="str">
        <f>IF(AQ52="","",VLOOKUP(AQ52,【記載例】シフト記号表!$C$6:$U$35,19,FALSE))</f>
        <v/>
      </c>
      <c r="AR54" s="235">
        <f>IF(AR52="","",VLOOKUP(AR52,【記載例】シフト記号表!$C$6:$U$35,19,FALSE))</f>
        <v>3</v>
      </c>
      <c r="AS54" s="235" t="str">
        <f>IF(AS52="","",VLOOKUP(AS52,【記載例】シフト記号表!$C$6:$U$35,19,FALSE))</f>
        <v/>
      </c>
      <c r="AT54" s="236">
        <f>IF(AT52="","",VLOOKUP(AT52,【記載例】シフト記号表!$C$6:$U$35,19,FALSE))</f>
        <v>3</v>
      </c>
      <c r="AU54" s="234" t="str">
        <f>IF(AU52="","",VLOOKUP(AU52,【記載例】シフト記号表!$C$6:$U$35,19,FALSE))</f>
        <v/>
      </c>
      <c r="AV54" s="235" t="str">
        <f>IF(AV52="","",VLOOKUP(AV52,【記載例】シフト記号表!$C$6:$U$35,19,FALSE))</f>
        <v/>
      </c>
      <c r="AW54" s="235" t="str">
        <f>IF(AW52="","",VLOOKUP(AW52,【記載例】シフト記号表!$C$6:$U$35,19,FALSE))</f>
        <v/>
      </c>
      <c r="AX54" s="321">
        <f>IF($BB$3="４週",SUM(S54:AT54),IF($BB$3="暦月",SUM(S54:AW54),""))</f>
        <v>36</v>
      </c>
      <c r="AY54" s="322"/>
      <c r="AZ54" s="335">
        <f>IF($BB$3="４週",AX54/4,IF($BB$3="暦月",【記載例】勤務形態一覧表!AX54/(【記載例】勤務形態一覧表!$BB$8/7),""))</f>
        <v>9</v>
      </c>
      <c r="BA54" s="336"/>
      <c r="BB54" s="308"/>
      <c r="BC54" s="309"/>
      <c r="BD54" s="309"/>
      <c r="BE54" s="309"/>
      <c r="BF54" s="310"/>
    </row>
    <row r="55" spans="2:58" ht="20.25" customHeight="1" x14ac:dyDescent="0.45">
      <c r="B55" s="376">
        <f>B52+1</f>
        <v>12</v>
      </c>
      <c r="C55" s="381"/>
      <c r="D55" s="382"/>
      <c r="E55" s="383"/>
      <c r="F55" s="114"/>
      <c r="G55" s="427"/>
      <c r="H55" s="429"/>
      <c r="I55" s="413"/>
      <c r="J55" s="413"/>
      <c r="K55" s="414"/>
      <c r="L55" s="430"/>
      <c r="M55" s="431"/>
      <c r="N55" s="431"/>
      <c r="O55" s="432"/>
      <c r="P55" s="436" t="s">
        <v>49</v>
      </c>
      <c r="Q55" s="437"/>
      <c r="R55" s="438"/>
      <c r="S55" s="106"/>
      <c r="T55" s="107"/>
      <c r="U55" s="107"/>
      <c r="V55" s="107"/>
      <c r="W55" s="107"/>
      <c r="X55" s="107"/>
      <c r="Y55" s="108"/>
      <c r="Z55" s="106"/>
      <c r="AA55" s="107"/>
      <c r="AB55" s="107"/>
      <c r="AC55" s="107"/>
      <c r="AD55" s="107"/>
      <c r="AE55" s="107"/>
      <c r="AF55" s="108"/>
      <c r="AG55" s="106"/>
      <c r="AH55" s="107"/>
      <c r="AI55" s="107"/>
      <c r="AJ55" s="107"/>
      <c r="AK55" s="107"/>
      <c r="AL55" s="107"/>
      <c r="AM55" s="108"/>
      <c r="AN55" s="106"/>
      <c r="AO55" s="107"/>
      <c r="AP55" s="107"/>
      <c r="AQ55" s="107"/>
      <c r="AR55" s="107"/>
      <c r="AS55" s="107"/>
      <c r="AT55" s="108"/>
      <c r="AU55" s="106"/>
      <c r="AV55" s="107"/>
      <c r="AW55" s="107"/>
      <c r="AX55" s="377"/>
      <c r="AY55" s="378"/>
      <c r="AZ55" s="379"/>
      <c r="BA55" s="380"/>
      <c r="BB55" s="448"/>
      <c r="BC55" s="431"/>
      <c r="BD55" s="431"/>
      <c r="BE55" s="431"/>
      <c r="BF55" s="432"/>
    </row>
    <row r="56" spans="2:58" ht="20.25" customHeight="1" x14ac:dyDescent="0.45">
      <c r="B56" s="376"/>
      <c r="C56" s="384"/>
      <c r="D56" s="385"/>
      <c r="E56" s="386"/>
      <c r="F56" s="91"/>
      <c r="G56" s="408"/>
      <c r="H56" s="412"/>
      <c r="I56" s="413"/>
      <c r="J56" s="413"/>
      <c r="K56" s="414"/>
      <c r="L56" s="418"/>
      <c r="M56" s="419"/>
      <c r="N56" s="419"/>
      <c r="O56" s="420"/>
      <c r="P56" s="311" t="s">
        <v>15</v>
      </c>
      <c r="Q56" s="312"/>
      <c r="R56" s="313"/>
      <c r="S56" s="231" t="str">
        <f>IF(S55="","",VLOOKUP(S55,【記載例】シフト記号表!$C$6:$K$35,9,FALSE))</f>
        <v/>
      </c>
      <c r="T56" s="232" t="str">
        <f>IF(T55="","",VLOOKUP(T55,【記載例】シフト記号表!$C$6:$K$35,9,FALSE))</f>
        <v/>
      </c>
      <c r="U56" s="232" t="str">
        <f>IF(U55="","",VLOOKUP(U55,【記載例】シフト記号表!$C$6:$K$35,9,FALSE))</f>
        <v/>
      </c>
      <c r="V56" s="232" t="str">
        <f>IF(V55="","",VLOOKUP(V55,【記載例】シフト記号表!$C$6:$K$35,9,FALSE))</f>
        <v/>
      </c>
      <c r="W56" s="232" t="str">
        <f>IF(W55="","",VLOOKUP(W55,【記載例】シフト記号表!$C$6:$K$35,9,FALSE))</f>
        <v/>
      </c>
      <c r="X56" s="232" t="str">
        <f>IF(X55="","",VLOOKUP(X55,【記載例】シフト記号表!$C$6:$K$35,9,FALSE))</f>
        <v/>
      </c>
      <c r="Y56" s="233" t="str">
        <f>IF(Y55="","",VLOOKUP(Y55,【記載例】シフト記号表!$C$6:$K$35,9,FALSE))</f>
        <v/>
      </c>
      <c r="Z56" s="231" t="str">
        <f>IF(Z55="","",VLOOKUP(Z55,【記載例】シフト記号表!$C$6:$K$35,9,FALSE))</f>
        <v/>
      </c>
      <c r="AA56" s="232" t="str">
        <f>IF(AA55="","",VLOOKUP(AA55,【記載例】シフト記号表!$C$6:$K$35,9,FALSE))</f>
        <v/>
      </c>
      <c r="AB56" s="232" t="str">
        <f>IF(AB55="","",VLOOKUP(AB55,【記載例】シフト記号表!$C$6:$K$35,9,FALSE))</f>
        <v/>
      </c>
      <c r="AC56" s="232" t="str">
        <f>IF(AC55="","",VLOOKUP(AC55,【記載例】シフト記号表!$C$6:$K$35,9,FALSE))</f>
        <v/>
      </c>
      <c r="AD56" s="232" t="str">
        <f>IF(AD55="","",VLOOKUP(AD55,【記載例】シフト記号表!$C$6:$K$35,9,FALSE))</f>
        <v/>
      </c>
      <c r="AE56" s="232" t="str">
        <f>IF(AE55="","",VLOOKUP(AE55,【記載例】シフト記号表!$C$6:$K$35,9,FALSE))</f>
        <v/>
      </c>
      <c r="AF56" s="233" t="str">
        <f>IF(AF55="","",VLOOKUP(AF55,【記載例】シフト記号表!$C$6:$K$35,9,FALSE))</f>
        <v/>
      </c>
      <c r="AG56" s="231" t="str">
        <f>IF(AG55="","",VLOOKUP(AG55,【記載例】シフト記号表!$C$6:$K$35,9,FALSE))</f>
        <v/>
      </c>
      <c r="AH56" s="232" t="str">
        <f>IF(AH55="","",VLOOKUP(AH55,【記載例】シフト記号表!$C$6:$K$35,9,FALSE))</f>
        <v/>
      </c>
      <c r="AI56" s="232" t="str">
        <f>IF(AI55="","",VLOOKUP(AI55,【記載例】シフト記号表!$C$6:$K$35,9,FALSE))</f>
        <v/>
      </c>
      <c r="AJ56" s="232" t="str">
        <f>IF(AJ55="","",VLOOKUP(AJ55,【記載例】シフト記号表!$C$6:$K$35,9,FALSE))</f>
        <v/>
      </c>
      <c r="AK56" s="232" t="str">
        <f>IF(AK55="","",VLOOKUP(AK55,【記載例】シフト記号表!$C$6:$K$35,9,FALSE))</f>
        <v/>
      </c>
      <c r="AL56" s="232" t="str">
        <f>IF(AL55="","",VLOOKUP(AL55,【記載例】シフト記号表!$C$6:$K$35,9,FALSE))</f>
        <v/>
      </c>
      <c r="AM56" s="233" t="str">
        <f>IF(AM55="","",VLOOKUP(AM55,【記載例】シフト記号表!$C$6:$K$35,9,FALSE))</f>
        <v/>
      </c>
      <c r="AN56" s="231" t="str">
        <f>IF(AN55="","",VLOOKUP(AN55,【記載例】シフト記号表!$C$6:$K$35,9,FALSE))</f>
        <v/>
      </c>
      <c r="AO56" s="232" t="str">
        <f>IF(AO55="","",VLOOKUP(AO55,【記載例】シフト記号表!$C$6:$K$35,9,FALSE))</f>
        <v/>
      </c>
      <c r="AP56" s="232" t="str">
        <f>IF(AP55="","",VLOOKUP(AP55,【記載例】シフト記号表!$C$6:$K$35,9,FALSE))</f>
        <v/>
      </c>
      <c r="AQ56" s="232" t="str">
        <f>IF(AQ55="","",VLOOKUP(AQ55,【記載例】シフト記号表!$C$6:$K$35,9,FALSE))</f>
        <v/>
      </c>
      <c r="AR56" s="232" t="str">
        <f>IF(AR55="","",VLOOKUP(AR55,【記載例】シフト記号表!$C$6:$K$35,9,FALSE))</f>
        <v/>
      </c>
      <c r="AS56" s="232" t="str">
        <f>IF(AS55="","",VLOOKUP(AS55,【記載例】シフト記号表!$C$6:$K$35,9,FALSE))</f>
        <v/>
      </c>
      <c r="AT56" s="233" t="str">
        <f>IF(AT55="","",VLOOKUP(AT55,【記載例】シフト記号表!$C$6:$K$35,9,FALSE))</f>
        <v/>
      </c>
      <c r="AU56" s="231" t="str">
        <f>IF(AU55="","",VLOOKUP(AU55,【記載例】シフト記号表!$C$6:$K$35,9,FALSE))</f>
        <v/>
      </c>
      <c r="AV56" s="232" t="str">
        <f>IF(AV55="","",VLOOKUP(AV55,【記載例】シフト記号表!$C$6:$K$35,9,FALSE))</f>
        <v/>
      </c>
      <c r="AW56" s="232" t="str">
        <f>IF(AW55="","",VLOOKUP(AW55,【記載例】シフト記号表!$C$6:$K$35,9,FALSE))</f>
        <v/>
      </c>
      <c r="AX56" s="314">
        <f>IF($BB$3="４週",SUM(S56:AT56),IF($BB$3="暦月",SUM(S56:AW56),""))</f>
        <v>0</v>
      </c>
      <c r="AY56" s="315"/>
      <c r="AZ56" s="316">
        <f>IF($BB$3="４週",AX56/4,IF($BB$3="暦月",【記載例】勤務形態一覧表!AX56/(【記載例】勤務形態一覧表!$BB$8/7),""))</f>
        <v>0</v>
      </c>
      <c r="BA56" s="317"/>
      <c r="BB56" s="449"/>
      <c r="BC56" s="419"/>
      <c r="BD56" s="419"/>
      <c r="BE56" s="419"/>
      <c r="BF56" s="420"/>
    </row>
    <row r="57" spans="2:58" ht="20.25" customHeight="1" x14ac:dyDescent="0.45">
      <c r="B57" s="376"/>
      <c r="C57" s="387"/>
      <c r="D57" s="388"/>
      <c r="E57" s="389"/>
      <c r="F57" s="91">
        <f>C55</f>
        <v>0</v>
      </c>
      <c r="G57" s="428"/>
      <c r="H57" s="412"/>
      <c r="I57" s="413"/>
      <c r="J57" s="413"/>
      <c r="K57" s="414"/>
      <c r="L57" s="433"/>
      <c r="M57" s="434"/>
      <c r="N57" s="434"/>
      <c r="O57" s="435"/>
      <c r="P57" s="318" t="s">
        <v>50</v>
      </c>
      <c r="Q57" s="319"/>
      <c r="R57" s="320"/>
      <c r="S57" s="234" t="str">
        <f>IF(S55="","",VLOOKUP(S55,【記載例】シフト記号表!$C$6:$U$35,19,FALSE))</f>
        <v/>
      </c>
      <c r="T57" s="235" t="str">
        <f>IF(T55="","",VLOOKUP(T55,【記載例】シフト記号表!$C$6:$U$35,19,FALSE))</f>
        <v/>
      </c>
      <c r="U57" s="235" t="str">
        <f>IF(U55="","",VLOOKUP(U55,【記載例】シフト記号表!$C$6:$U$35,19,FALSE))</f>
        <v/>
      </c>
      <c r="V57" s="235" t="str">
        <f>IF(V55="","",VLOOKUP(V55,【記載例】シフト記号表!$C$6:$U$35,19,FALSE))</f>
        <v/>
      </c>
      <c r="W57" s="235" t="str">
        <f>IF(W55="","",VLOOKUP(W55,【記載例】シフト記号表!$C$6:$U$35,19,FALSE))</f>
        <v/>
      </c>
      <c r="X57" s="235" t="str">
        <f>IF(X55="","",VLOOKUP(X55,【記載例】シフト記号表!$C$6:$U$35,19,FALSE))</f>
        <v/>
      </c>
      <c r="Y57" s="236" t="str">
        <f>IF(Y55="","",VLOOKUP(Y55,【記載例】シフト記号表!$C$6:$U$35,19,FALSE))</f>
        <v/>
      </c>
      <c r="Z57" s="234" t="str">
        <f>IF(Z55="","",VLOOKUP(Z55,【記載例】シフト記号表!$C$6:$U$35,19,FALSE))</f>
        <v/>
      </c>
      <c r="AA57" s="235" t="str">
        <f>IF(AA55="","",VLOOKUP(AA55,【記載例】シフト記号表!$C$6:$U$35,19,FALSE))</f>
        <v/>
      </c>
      <c r="AB57" s="235" t="str">
        <f>IF(AB55="","",VLOOKUP(AB55,【記載例】シフト記号表!$C$6:$U$35,19,FALSE))</f>
        <v/>
      </c>
      <c r="AC57" s="235" t="str">
        <f>IF(AC55="","",VLOOKUP(AC55,【記載例】シフト記号表!$C$6:$U$35,19,FALSE))</f>
        <v/>
      </c>
      <c r="AD57" s="235" t="str">
        <f>IF(AD55="","",VLOOKUP(AD55,【記載例】シフト記号表!$C$6:$U$35,19,FALSE))</f>
        <v/>
      </c>
      <c r="AE57" s="235" t="str">
        <f>IF(AE55="","",VLOOKUP(AE55,【記載例】シフト記号表!$C$6:$U$35,19,FALSE))</f>
        <v/>
      </c>
      <c r="AF57" s="236" t="str">
        <f>IF(AF55="","",VLOOKUP(AF55,【記載例】シフト記号表!$C$6:$U$35,19,FALSE))</f>
        <v/>
      </c>
      <c r="AG57" s="234" t="str">
        <f>IF(AG55="","",VLOOKUP(AG55,【記載例】シフト記号表!$C$6:$U$35,19,FALSE))</f>
        <v/>
      </c>
      <c r="AH57" s="235" t="str">
        <f>IF(AH55="","",VLOOKUP(AH55,【記載例】シフト記号表!$C$6:$U$35,19,FALSE))</f>
        <v/>
      </c>
      <c r="AI57" s="235" t="str">
        <f>IF(AI55="","",VLOOKUP(AI55,【記載例】シフト記号表!$C$6:$U$35,19,FALSE))</f>
        <v/>
      </c>
      <c r="AJ57" s="235" t="str">
        <f>IF(AJ55="","",VLOOKUP(AJ55,【記載例】シフト記号表!$C$6:$U$35,19,FALSE))</f>
        <v/>
      </c>
      <c r="AK57" s="235" t="str">
        <f>IF(AK55="","",VLOOKUP(AK55,【記載例】シフト記号表!$C$6:$U$35,19,FALSE))</f>
        <v/>
      </c>
      <c r="AL57" s="235" t="str">
        <f>IF(AL55="","",VLOOKUP(AL55,【記載例】シフト記号表!$C$6:$U$35,19,FALSE))</f>
        <v/>
      </c>
      <c r="AM57" s="236" t="str">
        <f>IF(AM55="","",VLOOKUP(AM55,【記載例】シフト記号表!$C$6:$U$35,19,FALSE))</f>
        <v/>
      </c>
      <c r="AN57" s="234" t="str">
        <f>IF(AN55="","",VLOOKUP(AN55,【記載例】シフト記号表!$C$6:$U$35,19,FALSE))</f>
        <v/>
      </c>
      <c r="AO57" s="235" t="str">
        <f>IF(AO55="","",VLOOKUP(AO55,【記載例】シフト記号表!$C$6:$U$35,19,FALSE))</f>
        <v/>
      </c>
      <c r="AP57" s="235" t="str">
        <f>IF(AP55="","",VLOOKUP(AP55,【記載例】シフト記号表!$C$6:$U$35,19,FALSE))</f>
        <v/>
      </c>
      <c r="AQ57" s="235" t="str">
        <f>IF(AQ55="","",VLOOKUP(AQ55,【記載例】シフト記号表!$C$6:$U$35,19,FALSE))</f>
        <v/>
      </c>
      <c r="AR57" s="235" t="str">
        <f>IF(AR55="","",VLOOKUP(AR55,【記載例】シフト記号表!$C$6:$U$35,19,FALSE))</f>
        <v/>
      </c>
      <c r="AS57" s="235" t="str">
        <f>IF(AS55="","",VLOOKUP(AS55,【記載例】シフト記号表!$C$6:$U$35,19,FALSE))</f>
        <v/>
      </c>
      <c r="AT57" s="236" t="str">
        <f>IF(AT55="","",VLOOKUP(AT55,【記載例】シフト記号表!$C$6:$U$35,19,FALSE))</f>
        <v/>
      </c>
      <c r="AU57" s="234" t="str">
        <f>IF(AU55="","",VLOOKUP(AU55,【記載例】シフト記号表!$C$6:$U$35,19,FALSE))</f>
        <v/>
      </c>
      <c r="AV57" s="235" t="str">
        <f>IF(AV55="","",VLOOKUP(AV55,【記載例】シフト記号表!$C$6:$U$35,19,FALSE))</f>
        <v/>
      </c>
      <c r="AW57" s="235" t="str">
        <f>IF(AW55="","",VLOOKUP(AW55,【記載例】シフト記号表!$C$6:$U$35,19,FALSE))</f>
        <v/>
      </c>
      <c r="AX57" s="321">
        <f>IF($BB$3="４週",SUM(S57:AT57),IF($BB$3="暦月",SUM(S57:AW57),""))</f>
        <v>0</v>
      </c>
      <c r="AY57" s="322"/>
      <c r="AZ57" s="335">
        <f>IF($BB$3="４週",AX57/4,IF($BB$3="暦月",【記載例】勤務形態一覧表!AX57/(【記載例】勤務形態一覧表!$BB$8/7),""))</f>
        <v>0</v>
      </c>
      <c r="BA57" s="336"/>
      <c r="BB57" s="450"/>
      <c r="BC57" s="434"/>
      <c r="BD57" s="434"/>
      <c r="BE57" s="434"/>
      <c r="BF57" s="435"/>
    </row>
    <row r="58" spans="2:58" ht="20.25" customHeight="1" x14ac:dyDescent="0.45">
      <c r="B58" s="376">
        <f>B55+1</f>
        <v>13</v>
      </c>
      <c r="C58" s="381"/>
      <c r="D58" s="382"/>
      <c r="E58" s="383"/>
      <c r="F58" s="114"/>
      <c r="G58" s="427"/>
      <c r="H58" s="429"/>
      <c r="I58" s="413"/>
      <c r="J58" s="413"/>
      <c r="K58" s="414"/>
      <c r="L58" s="430"/>
      <c r="M58" s="431"/>
      <c r="N58" s="431"/>
      <c r="O58" s="432"/>
      <c r="P58" s="436" t="s">
        <v>49</v>
      </c>
      <c r="Q58" s="437"/>
      <c r="R58" s="438"/>
      <c r="S58" s="106"/>
      <c r="T58" s="107"/>
      <c r="U58" s="107"/>
      <c r="V58" s="107"/>
      <c r="W58" s="107"/>
      <c r="X58" s="107"/>
      <c r="Y58" s="108"/>
      <c r="Z58" s="106"/>
      <c r="AA58" s="107"/>
      <c r="AB58" s="107"/>
      <c r="AC58" s="107"/>
      <c r="AD58" s="107"/>
      <c r="AE58" s="107"/>
      <c r="AF58" s="108"/>
      <c r="AG58" s="106"/>
      <c r="AH58" s="107"/>
      <c r="AI58" s="107"/>
      <c r="AJ58" s="107"/>
      <c r="AK58" s="107"/>
      <c r="AL58" s="107"/>
      <c r="AM58" s="108"/>
      <c r="AN58" s="106"/>
      <c r="AO58" s="107"/>
      <c r="AP58" s="107"/>
      <c r="AQ58" s="107"/>
      <c r="AR58" s="107"/>
      <c r="AS58" s="107"/>
      <c r="AT58" s="108"/>
      <c r="AU58" s="106"/>
      <c r="AV58" s="107"/>
      <c r="AW58" s="107"/>
      <c r="AX58" s="377"/>
      <c r="AY58" s="378"/>
      <c r="AZ58" s="379"/>
      <c r="BA58" s="380"/>
      <c r="BB58" s="448"/>
      <c r="BC58" s="431"/>
      <c r="BD58" s="431"/>
      <c r="BE58" s="431"/>
      <c r="BF58" s="432"/>
    </row>
    <row r="59" spans="2:58" ht="20.25" customHeight="1" x14ac:dyDescent="0.45">
      <c r="B59" s="376"/>
      <c r="C59" s="384"/>
      <c r="D59" s="385"/>
      <c r="E59" s="386"/>
      <c r="F59" s="91"/>
      <c r="G59" s="408"/>
      <c r="H59" s="412"/>
      <c r="I59" s="413"/>
      <c r="J59" s="413"/>
      <c r="K59" s="414"/>
      <c r="L59" s="418"/>
      <c r="M59" s="419"/>
      <c r="N59" s="419"/>
      <c r="O59" s="420"/>
      <c r="P59" s="311" t="s">
        <v>15</v>
      </c>
      <c r="Q59" s="312"/>
      <c r="R59" s="313"/>
      <c r="S59" s="231" t="str">
        <f>IF(S58="","",VLOOKUP(S58,【記載例】シフト記号表!$C$6:$K$35,9,FALSE))</f>
        <v/>
      </c>
      <c r="T59" s="232" t="str">
        <f>IF(T58="","",VLOOKUP(T58,【記載例】シフト記号表!$C$6:$K$35,9,FALSE))</f>
        <v/>
      </c>
      <c r="U59" s="232" t="str">
        <f>IF(U58="","",VLOOKUP(U58,【記載例】シフト記号表!$C$6:$K$35,9,FALSE))</f>
        <v/>
      </c>
      <c r="V59" s="232" t="str">
        <f>IF(V58="","",VLOOKUP(V58,【記載例】シフト記号表!$C$6:$K$35,9,FALSE))</f>
        <v/>
      </c>
      <c r="W59" s="232" t="str">
        <f>IF(W58="","",VLOOKUP(W58,【記載例】シフト記号表!$C$6:$K$35,9,FALSE))</f>
        <v/>
      </c>
      <c r="X59" s="232" t="str">
        <f>IF(X58="","",VLOOKUP(X58,【記載例】シフト記号表!$C$6:$K$35,9,FALSE))</f>
        <v/>
      </c>
      <c r="Y59" s="233" t="str">
        <f>IF(Y58="","",VLOOKUP(Y58,【記載例】シフト記号表!$C$6:$K$35,9,FALSE))</f>
        <v/>
      </c>
      <c r="Z59" s="231" t="str">
        <f>IF(Z58="","",VLOOKUP(Z58,【記載例】シフト記号表!$C$6:$K$35,9,FALSE))</f>
        <v/>
      </c>
      <c r="AA59" s="232" t="str">
        <f>IF(AA58="","",VLOOKUP(AA58,【記載例】シフト記号表!$C$6:$K$35,9,FALSE))</f>
        <v/>
      </c>
      <c r="AB59" s="232" t="str">
        <f>IF(AB58="","",VLOOKUP(AB58,【記載例】シフト記号表!$C$6:$K$35,9,FALSE))</f>
        <v/>
      </c>
      <c r="AC59" s="232" t="str">
        <f>IF(AC58="","",VLOOKUP(AC58,【記載例】シフト記号表!$C$6:$K$35,9,FALSE))</f>
        <v/>
      </c>
      <c r="AD59" s="232" t="str">
        <f>IF(AD58="","",VLOOKUP(AD58,【記載例】シフト記号表!$C$6:$K$35,9,FALSE))</f>
        <v/>
      </c>
      <c r="AE59" s="232" t="str">
        <f>IF(AE58="","",VLOOKUP(AE58,【記載例】シフト記号表!$C$6:$K$35,9,FALSE))</f>
        <v/>
      </c>
      <c r="AF59" s="233" t="str">
        <f>IF(AF58="","",VLOOKUP(AF58,【記載例】シフト記号表!$C$6:$K$35,9,FALSE))</f>
        <v/>
      </c>
      <c r="AG59" s="231" t="str">
        <f>IF(AG58="","",VLOOKUP(AG58,【記載例】シフト記号表!$C$6:$K$35,9,FALSE))</f>
        <v/>
      </c>
      <c r="AH59" s="232" t="str">
        <f>IF(AH58="","",VLOOKUP(AH58,【記載例】シフト記号表!$C$6:$K$35,9,FALSE))</f>
        <v/>
      </c>
      <c r="AI59" s="232" t="str">
        <f>IF(AI58="","",VLOOKUP(AI58,【記載例】シフト記号表!$C$6:$K$35,9,FALSE))</f>
        <v/>
      </c>
      <c r="AJ59" s="232" t="str">
        <f>IF(AJ58="","",VLOOKUP(AJ58,【記載例】シフト記号表!$C$6:$K$35,9,FALSE))</f>
        <v/>
      </c>
      <c r="AK59" s="232" t="str">
        <f>IF(AK58="","",VLOOKUP(AK58,【記載例】シフト記号表!$C$6:$K$35,9,FALSE))</f>
        <v/>
      </c>
      <c r="AL59" s="232" t="str">
        <f>IF(AL58="","",VLOOKUP(AL58,【記載例】シフト記号表!$C$6:$K$35,9,FALSE))</f>
        <v/>
      </c>
      <c r="AM59" s="233" t="str">
        <f>IF(AM58="","",VLOOKUP(AM58,【記載例】シフト記号表!$C$6:$K$35,9,FALSE))</f>
        <v/>
      </c>
      <c r="AN59" s="231" t="str">
        <f>IF(AN58="","",VLOOKUP(AN58,【記載例】シフト記号表!$C$6:$K$35,9,FALSE))</f>
        <v/>
      </c>
      <c r="AO59" s="232" t="str">
        <f>IF(AO58="","",VLOOKUP(AO58,【記載例】シフト記号表!$C$6:$K$35,9,FALSE))</f>
        <v/>
      </c>
      <c r="AP59" s="232" t="str">
        <f>IF(AP58="","",VLOOKUP(AP58,【記載例】シフト記号表!$C$6:$K$35,9,FALSE))</f>
        <v/>
      </c>
      <c r="AQ59" s="232" t="str">
        <f>IF(AQ58="","",VLOOKUP(AQ58,【記載例】シフト記号表!$C$6:$K$35,9,FALSE))</f>
        <v/>
      </c>
      <c r="AR59" s="232" t="str">
        <f>IF(AR58="","",VLOOKUP(AR58,【記載例】シフト記号表!$C$6:$K$35,9,FALSE))</f>
        <v/>
      </c>
      <c r="AS59" s="232" t="str">
        <f>IF(AS58="","",VLOOKUP(AS58,【記載例】シフト記号表!$C$6:$K$35,9,FALSE))</f>
        <v/>
      </c>
      <c r="AT59" s="233" t="str">
        <f>IF(AT58="","",VLOOKUP(AT58,【記載例】シフト記号表!$C$6:$K$35,9,FALSE))</f>
        <v/>
      </c>
      <c r="AU59" s="231" t="str">
        <f>IF(AU58="","",VLOOKUP(AU58,【記載例】シフト記号表!$C$6:$K$35,9,FALSE))</f>
        <v/>
      </c>
      <c r="AV59" s="232" t="str">
        <f>IF(AV58="","",VLOOKUP(AV58,【記載例】シフト記号表!$C$6:$K$35,9,FALSE))</f>
        <v/>
      </c>
      <c r="AW59" s="232" t="str">
        <f>IF(AW58="","",VLOOKUP(AW58,【記載例】シフト記号表!$C$6:$K$35,9,FALSE))</f>
        <v/>
      </c>
      <c r="AX59" s="314">
        <f>IF($BB$3="４週",SUM(S59:AT59),IF($BB$3="暦月",SUM(S59:AW59),""))</f>
        <v>0</v>
      </c>
      <c r="AY59" s="315"/>
      <c r="AZ59" s="316">
        <f>IF($BB$3="４週",AX59/4,IF($BB$3="暦月",【記載例】勤務形態一覧表!AX59/(【記載例】勤務形態一覧表!$BB$8/7),""))</f>
        <v>0</v>
      </c>
      <c r="BA59" s="317"/>
      <c r="BB59" s="449"/>
      <c r="BC59" s="419"/>
      <c r="BD59" s="419"/>
      <c r="BE59" s="419"/>
      <c r="BF59" s="420"/>
    </row>
    <row r="60" spans="2:58" ht="20.25" customHeight="1" thickBot="1" x14ac:dyDescent="0.5">
      <c r="B60" s="485"/>
      <c r="C60" s="387"/>
      <c r="D60" s="388"/>
      <c r="E60" s="389"/>
      <c r="F60" s="93">
        <f>C58</f>
        <v>0</v>
      </c>
      <c r="G60" s="486"/>
      <c r="H60" s="487"/>
      <c r="I60" s="488"/>
      <c r="J60" s="488"/>
      <c r="K60" s="489"/>
      <c r="L60" s="490"/>
      <c r="M60" s="452"/>
      <c r="N60" s="452"/>
      <c r="O60" s="453"/>
      <c r="P60" s="454" t="s">
        <v>50</v>
      </c>
      <c r="Q60" s="455"/>
      <c r="R60" s="456"/>
      <c r="S60" s="234" t="str">
        <f>IF(S58="","",VLOOKUP(S58,【記載例】シフト記号表!$C$6:$U$35,19,FALSE))</f>
        <v/>
      </c>
      <c r="T60" s="235" t="str">
        <f>IF(T58="","",VLOOKUP(T58,【記載例】シフト記号表!$C$6:$U$35,19,FALSE))</f>
        <v/>
      </c>
      <c r="U60" s="235" t="str">
        <f>IF(U58="","",VLOOKUP(U58,【記載例】シフト記号表!$C$6:$U$35,19,FALSE))</f>
        <v/>
      </c>
      <c r="V60" s="235" t="str">
        <f>IF(V58="","",VLOOKUP(V58,【記載例】シフト記号表!$C$6:$U$35,19,FALSE))</f>
        <v/>
      </c>
      <c r="W60" s="235" t="str">
        <f>IF(W58="","",VLOOKUP(W58,【記載例】シフト記号表!$C$6:$U$35,19,FALSE))</f>
        <v/>
      </c>
      <c r="X60" s="235" t="str">
        <f>IF(X58="","",VLOOKUP(X58,【記載例】シフト記号表!$C$6:$U$35,19,FALSE))</f>
        <v/>
      </c>
      <c r="Y60" s="236" t="str">
        <f>IF(Y58="","",VLOOKUP(Y58,【記載例】シフト記号表!$C$6:$U$35,19,FALSE))</f>
        <v/>
      </c>
      <c r="Z60" s="234" t="str">
        <f>IF(Z58="","",VLOOKUP(Z58,【記載例】シフト記号表!$C$6:$U$35,19,FALSE))</f>
        <v/>
      </c>
      <c r="AA60" s="235" t="str">
        <f>IF(AA58="","",VLOOKUP(AA58,【記載例】シフト記号表!$C$6:$U$35,19,FALSE))</f>
        <v/>
      </c>
      <c r="AB60" s="235" t="str">
        <f>IF(AB58="","",VLOOKUP(AB58,【記載例】シフト記号表!$C$6:$U$35,19,FALSE))</f>
        <v/>
      </c>
      <c r="AC60" s="235" t="str">
        <f>IF(AC58="","",VLOOKUP(AC58,【記載例】シフト記号表!$C$6:$U$35,19,FALSE))</f>
        <v/>
      </c>
      <c r="AD60" s="235" t="str">
        <f>IF(AD58="","",VLOOKUP(AD58,【記載例】シフト記号表!$C$6:$U$35,19,FALSE))</f>
        <v/>
      </c>
      <c r="AE60" s="235" t="str">
        <f>IF(AE58="","",VLOOKUP(AE58,【記載例】シフト記号表!$C$6:$U$35,19,FALSE))</f>
        <v/>
      </c>
      <c r="AF60" s="236" t="str">
        <f>IF(AF58="","",VLOOKUP(AF58,【記載例】シフト記号表!$C$6:$U$35,19,FALSE))</f>
        <v/>
      </c>
      <c r="AG60" s="234" t="str">
        <f>IF(AG58="","",VLOOKUP(AG58,【記載例】シフト記号表!$C$6:$U$35,19,FALSE))</f>
        <v/>
      </c>
      <c r="AH60" s="235" t="str">
        <f>IF(AH58="","",VLOOKUP(AH58,【記載例】シフト記号表!$C$6:$U$35,19,FALSE))</f>
        <v/>
      </c>
      <c r="AI60" s="235" t="str">
        <f>IF(AI58="","",VLOOKUP(AI58,【記載例】シフト記号表!$C$6:$U$35,19,FALSE))</f>
        <v/>
      </c>
      <c r="AJ60" s="235" t="str">
        <f>IF(AJ58="","",VLOOKUP(AJ58,【記載例】シフト記号表!$C$6:$U$35,19,FALSE))</f>
        <v/>
      </c>
      <c r="AK60" s="235" t="str">
        <f>IF(AK58="","",VLOOKUP(AK58,【記載例】シフト記号表!$C$6:$U$35,19,FALSE))</f>
        <v/>
      </c>
      <c r="AL60" s="235" t="str">
        <f>IF(AL58="","",VLOOKUP(AL58,【記載例】シフト記号表!$C$6:$U$35,19,FALSE))</f>
        <v/>
      </c>
      <c r="AM60" s="236" t="str">
        <f>IF(AM58="","",VLOOKUP(AM58,【記載例】シフト記号表!$C$6:$U$35,19,FALSE))</f>
        <v/>
      </c>
      <c r="AN60" s="234" t="str">
        <f>IF(AN58="","",VLOOKUP(AN58,【記載例】シフト記号表!$C$6:$U$35,19,FALSE))</f>
        <v/>
      </c>
      <c r="AO60" s="235" t="str">
        <f>IF(AO58="","",VLOOKUP(AO58,【記載例】シフト記号表!$C$6:$U$35,19,FALSE))</f>
        <v/>
      </c>
      <c r="AP60" s="235" t="str">
        <f>IF(AP58="","",VLOOKUP(AP58,【記載例】シフト記号表!$C$6:$U$35,19,FALSE))</f>
        <v/>
      </c>
      <c r="AQ60" s="235" t="str">
        <f>IF(AQ58="","",VLOOKUP(AQ58,【記載例】シフト記号表!$C$6:$U$35,19,FALSE))</f>
        <v/>
      </c>
      <c r="AR60" s="235" t="str">
        <f>IF(AR58="","",VLOOKUP(AR58,【記載例】シフト記号表!$C$6:$U$35,19,FALSE))</f>
        <v/>
      </c>
      <c r="AS60" s="235" t="str">
        <f>IF(AS58="","",VLOOKUP(AS58,【記載例】シフト記号表!$C$6:$U$35,19,FALSE))</f>
        <v/>
      </c>
      <c r="AT60" s="236" t="str">
        <f>IF(AT58="","",VLOOKUP(AT58,【記載例】シフト記号表!$C$6:$U$35,19,FALSE))</f>
        <v/>
      </c>
      <c r="AU60" s="234" t="str">
        <f>IF(AU58="","",VLOOKUP(AU58,【記載例】シフト記号表!$C$6:$U$35,19,FALSE))</f>
        <v/>
      </c>
      <c r="AV60" s="235" t="str">
        <f>IF(AV58="","",VLOOKUP(AV58,【記載例】シフト記号表!$C$6:$U$35,19,FALSE))</f>
        <v/>
      </c>
      <c r="AW60" s="235" t="str">
        <f>IF(AW58="","",VLOOKUP(AW58,【記載例】シフト記号表!$C$6:$U$35,19,FALSE))</f>
        <v/>
      </c>
      <c r="AX60" s="321">
        <f>IF($BB$3="４週",SUM(S60:AT60),IF($BB$3="暦月",SUM(S60:AW60),""))</f>
        <v>0</v>
      </c>
      <c r="AY60" s="322"/>
      <c r="AZ60" s="335">
        <f>IF($BB$3="４週",AX60/4,IF($BB$3="暦月",【記載例】勤務形態一覧表!AX60/(【記載例】勤務形態一覧表!$BB$8/7),""))</f>
        <v>0</v>
      </c>
      <c r="BA60" s="336"/>
      <c r="BB60" s="451"/>
      <c r="BC60" s="452"/>
      <c r="BD60" s="452"/>
      <c r="BE60" s="452"/>
      <c r="BF60" s="453"/>
    </row>
    <row r="61" spans="2:58" s="187" customFormat="1" ht="6" customHeight="1" thickBot="1" x14ac:dyDescent="0.5">
      <c r="B61" s="180"/>
      <c r="C61" s="181"/>
      <c r="D61" s="181"/>
      <c r="E61" s="181"/>
      <c r="F61" s="182"/>
      <c r="G61" s="182"/>
      <c r="H61" s="183"/>
      <c r="I61" s="183"/>
      <c r="J61" s="183"/>
      <c r="K61" s="183"/>
      <c r="L61" s="182"/>
      <c r="M61" s="182"/>
      <c r="N61" s="182"/>
      <c r="O61" s="182"/>
      <c r="P61" s="184"/>
      <c r="Q61" s="184"/>
      <c r="R61" s="184"/>
      <c r="S61" s="183"/>
      <c r="T61" s="183"/>
      <c r="U61" s="183"/>
      <c r="V61" s="183"/>
      <c r="W61" s="183"/>
      <c r="X61" s="183"/>
      <c r="Y61" s="183"/>
      <c r="Z61" s="183"/>
      <c r="AA61" s="183"/>
      <c r="AB61" s="183"/>
      <c r="AC61" s="183"/>
      <c r="AD61" s="183"/>
      <c r="AE61" s="183"/>
      <c r="AF61" s="183"/>
      <c r="AG61" s="183"/>
      <c r="AH61" s="183"/>
      <c r="AI61" s="183"/>
      <c r="AJ61" s="183"/>
      <c r="AK61" s="183"/>
      <c r="AL61" s="183"/>
      <c r="AM61" s="183"/>
      <c r="AN61" s="183"/>
      <c r="AO61" s="183"/>
      <c r="AP61" s="183"/>
      <c r="AQ61" s="183"/>
      <c r="AR61" s="183"/>
      <c r="AS61" s="183"/>
      <c r="AT61" s="183"/>
      <c r="AU61" s="183"/>
      <c r="AV61" s="183"/>
      <c r="AW61" s="183"/>
      <c r="AX61" s="185"/>
      <c r="AY61" s="185"/>
      <c r="AZ61" s="185"/>
      <c r="BA61" s="185"/>
      <c r="BB61" s="182"/>
      <c r="BC61" s="182"/>
      <c r="BD61" s="182"/>
      <c r="BE61" s="182"/>
      <c r="BF61" s="186"/>
    </row>
    <row r="62" spans="2:58" ht="20.100000000000001" customHeight="1" x14ac:dyDescent="0.45">
      <c r="B62" s="271"/>
      <c r="C62" s="272"/>
      <c r="D62" s="272"/>
      <c r="E62" s="272"/>
      <c r="F62" s="188"/>
      <c r="G62" s="442" t="s">
        <v>193</v>
      </c>
      <c r="H62" s="442"/>
      <c r="I62" s="442"/>
      <c r="J62" s="442"/>
      <c r="K62" s="443"/>
      <c r="L62" s="266"/>
      <c r="M62" s="495" t="s">
        <v>60</v>
      </c>
      <c r="N62" s="496"/>
      <c r="O62" s="496"/>
      <c r="P62" s="496"/>
      <c r="Q62" s="496"/>
      <c r="R62" s="497"/>
      <c r="S62" s="267">
        <f t="shared" ref="S62:AH64" si="1">IF(SUMIF($F$22:$F$60, $M62, S$22:S$60)=0,"",SUMIF($F$22:$F$60, $M62, S$22:S$60))</f>
        <v>7</v>
      </c>
      <c r="T62" s="268">
        <f t="shared" si="1"/>
        <v>7</v>
      </c>
      <c r="U62" s="268">
        <f t="shared" si="1"/>
        <v>7</v>
      </c>
      <c r="V62" s="268">
        <f t="shared" si="1"/>
        <v>7</v>
      </c>
      <c r="W62" s="268">
        <f t="shared" si="1"/>
        <v>7</v>
      </c>
      <c r="X62" s="268">
        <f t="shared" si="1"/>
        <v>7</v>
      </c>
      <c r="Y62" s="269">
        <f t="shared" si="1"/>
        <v>7</v>
      </c>
      <c r="Z62" s="267">
        <f t="shared" si="1"/>
        <v>7</v>
      </c>
      <c r="AA62" s="268">
        <f t="shared" si="1"/>
        <v>7</v>
      </c>
      <c r="AB62" s="268">
        <f t="shared" si="1"/>
        <v>7</v>
      </c>
      <c r="AC62" s="268">
        <f t="shared" si="1"/>
        <v>7</v>
      </c>
      <c r="AD62" s="268">
        <f t="shared" si="1"/>
        <v>7</v>
      </c>
      <c r="AE62" s="268">
        <f t="shared" si="1"/>
        <v>7</v>
      </c>
      <c r="AF62" s="269">
        <f t="shared" si="1"/>
        <v>7</v>
      </c>
      <c r="AG62" s="267">
        <f t="shared" si="1"/>
        <v>7</v>
      </c>
      <c r="AH62" s="268">
        <f t="shared" si="1"/>
        <v>7</v>
      </c>
      <c r="AI62" s="268">
        <f t="shared" ref="AI62:AW64" si="2">IF(SUMIF($F$22:$F$60, $M62, AI$22:AI$60)=0,"",SUMIF($F$22:$F$60, $M62, AI$22:AI$60))</f>
        <v>7</v>
      </c>
      <c r="AJ62" s="268">
        <f t="shared" si="2"/>
        <v>7</v>
      </c>
      <c r="AK62" s="268">
        <f t="shared" si="2"/>
        <v>7</v>
      </c>
      <c r="AL62" s="268">
        <f t="shared" si="2"/>
        <v>7</v>
      </c>
      <c r="AM62" s="269">
        <f t="shared" si="2"/>
        <v>7</v>
      </c>
      <c r="AN62" s="267">
        <f t="shared" si="2"/>
        <v>7</v>
      </c>
      <c r="AO62" s="268">
        <f t="shared" si="2"/>
        <v>7</v>
      </c>
      <c r="AP62" s="268">
        <f t="shared" si="2"/>
        <v>7</v>
      </c>
      <c r="AQ62" s="268">
        <f t="shared" si="2"/>
        <v>7</v>
      </c>
      <c r="AR62" s="268">
        <f t="shared" si="2"/>
        <v>7</v>
      </c>
      <c r="AS62" s="268">
        <f t="shared" si="2"/>
        <v>7</v>
      </c>
      <c r="AT62" s="269">
        <f t="shared" si="2"/>
        <v>7</v>
      </c>
      <c r="AU62" s="267" t="str">
        <f t="shared" si="2"/>
        <v/>
      </c>
      <c r="AV62" s="268" t="str">
        <f t="shared" si="2"/>
        <v/>
      </c>
      <c r="AW62" s="268" t="str">
        <f t="shared" si="2"/>
        <v/>
      </c>
      <c r="AX62" s="472">
        <f>IF(SUMIF($F$22:$F$60, $M62, AX$22:AX$60)=0,"",SUMIF($F$22:$F$60, $M62, AX$22:AX$60))</f>
        <v>196</v>
      </c>
      <c r="AY62" s="473"/>
      <c r="AZ62" s="474">
        <f t="shared" ref="AZ62:AZ64" si="3">IF(AX62="","",IF($BB$3="４週",AX62/4,IF($BB$3="暦月",AX62/($BB$8/7),"")))</f>
        <v>49</v>
      </c>
      <c r="BA62" s="475"/>
      <c r="BB62" s="457"/>
      <c r="BC62" s="458"/>
      <c r="BD62" s="458"/>
      <c r="BE62" s="458"/>
      <c r="BF62" s="459"/>
    </row>
    <row r="63" spans="2:58" ht="20.100000000000001" customHeight="1" x14ac:dyDescent="0.45">
      <c r="B63" s="273"/>
      <c r="C63" s="203"/>
      <c r="D63" s="203"/>
      <c r="E63" s="203"/>
      <c r="F63" s="190"/>
      <c r="G63" s="444"/>
      <c r="H63" s="444"/>
      <c r="I63" s="444"/>
      <c r="J63" s="444"/>
      <c r="K63" s="445"/>
      <c r="L63" s="270"/>
      <c r="M63" s="439" t="s">
        <v>5</v>
      </c>
      <c r="N63" s="440"/>
      <c r="O63" s="440"/>
      <c r="P63" s="440"/>
      <c r="Q63" s="440"/>
      <c r="R63" s="441"/>
      <c r="S63" s="267">
        <f t="shared" si="1"/>
        <v>4</v>
      </c>
      <c r="T63" s="268">
        <f t="shared" si="1"/>
        <v>4</v>
      </c>
      <c r="U63" s="268">
        <f t="shared" si="1"/>
        <v>4</v>
      </c>
      <c r="V63" s="268">
        <f t="shared" si="1"/>
        <v>4</v>
      </c>
      <c r="W63" s="268">
        <f t="shared" si="1"/>
        <v>4</v>
      </c>
      <c r="X63" s="268">
        <f t="shared" si="1"/>
        <v>4</v>
      </c>
      <c r="Y63" s="269">
        <f t="shared" si="1"/>
        <v>4</v>
      </c>
      <c r="Z63" s="267">
        <f t="shared" si="1"/>
        <v>4</v>
      </c>
      <c r="AA63" s="268">
        <f t="shared" si="1"/>
        <v>4</v>
      </c>
      <c r="AB63" s="268">
        <f t="shared" si="1"/>
        <v>4</v>
      </c>
      <c r="AC63" s="268">
        <f t="shared" si="1"/>
        <v>4</v>
      </c>
      <c r="AD63" s="268">
        <f t="shared" si="1"/>
        <v>4</v>
      </c>
      <c r="AE63" s="268">
        <f t="shared" si="1"/>
        <v>4</v>
      </c>
      <c r="AF63" s="269">
        <f t="shared" si="1"/>
        <v>4</v>
      </c>
      <c r="AG63" s="267">
        <f t="shared" si="1"/>
        <v>4</v>
      </c>
      <c r="AH63" s="268">
        <f t="shared" si="1"/>
        <v>4</v>
      </c>
      <c r="AI63" s="268">
        <f t="shared" si="2"/>
        <v>4</v>
      </c>
      <c r="AJ63" s="268">
        <f t="shared" si="2"/>
        <v>4</v>
      </c>
      <c r="AK63" s="268">
        <f t="shared" si="2"/>
        <v>4</v>
      </c>
      <c r="AL63" s="268">
        <f t="shared" si="2"/>
        <v>4</v>
      </c>
      <c r="AM63" s="269">
        <f t="shared" si="2"/>
        <v>4</v>
      </c>
      <c r="AN63" s="267">
        <f t="shared" si="2"/>
        <v>4</v>
      </c>
      <c r="AO63" s="268">
        <f t="shared" si="2"/>
        <v>4</v>
      </c>
      <c r="AP63" s="268">
        <f t="shared" si="2"/>
        <v>4</v>
      </c>
      <c r="AQ63" s="268">
        <f t="shared" si="2"/>
        <v>4</v>
      </c>
      <c r="AR63" s="268">
        <f t="shared" si="2"/>
        <v>4</v>
      </c>
      <c r="AS63" s="268">
        <f t="shared" si="2"/>
        <v>4</v>
      </c>
      <c r="AT63" s="269">
        <f t="shared" si="2"/>
        <v>4</v>
      </c>
      <c r="AU63" s="267" t="str">
        <f t="shared" si="2"/>
        <v/>
      </c>
      <c r="AV63" s="268" t="str">
        <f t="shared" si="2"/>
        <v/>
      </c>
      <c r="AW63" s="268" t="str">
        <f t="shared" si="2"/>
        <v/>
      </c>
      <c r="AX63" s="472">
        <f>IF(SUMIF($F$22:$F$60, $M63, AX$22:AX$60)=0,"",SUMIF($F$22:$F$60, $M63, AX$22:AX$60))</f>
        <v>112</v>
      </c>
      <c r="AY63" s="473"/>
      <c r="AZ63" s="474">
        <f t="shared" si="3"/>
        <v>28</v>
      </c>
      <c r="BA63" s="475"/>
      <c r="BB63" s="460"/>
      <c r="BC63" s="461"/>
      <c r="BD63" s="461"/>
      <c r="BE63" s="461"/>
      <c r="BF63" s="462"/>
    </row>
    <row r="64" spans="2:58" ht="20.25" customHeight="1" x14ac:dyDescent="0.45">
      <c r="B64" s="264"/>
      <c r="C64" s="265"/>
      <c r="D64" s="265"/>
      <c r="E64" s="265"/>
      <c r="F64" s="190"/>
      <c r="G64" s="446"/>
      <c r="H64" s="446"/>
      <c r="I64" s="446"/>
      <c r="J64" s="446"/>
      <c r="K64" s="447"/>
      <c r="L64" s="270"/>
      <c r="M64" s="439" t="s">
        <v>61</v>
      </c>
      <c r="N64" s="440"/>
      <c r="O64" s="440"/>
      <c r="P64" s="440"/>
      <c r="Q64" s="440"/>
      <c r="R64" s="441"/>
      <c r="S64" s="267">
        <f t="shared" si="1"/>
        <v>14</v>
      </c>
      <c r="T64" s="268">
        <f t="shared" si="1"/>
        <v>14</v>
      </c>
      <c r="U64" s="268">
        <f t="shared" si="1"/>
        <v>14</v>
      </c>
      <c r="V64" s="268">
        <f t="shared" si="1"/>
        <v>14</v>
      </c>
      <c r="W64" s="268">
        <f t="shared" si="1"/>
        <v>14</v>
      </c>
      <c r="X64" s="268">
        <f t="shared" si="1"/>
        <v>14</v>
      </c>
      <c r="Y64" s="269">
        <f t="shared" si="1"/>
        <v>14</v>
      </c>
      <c r="Z64" s="267">
        <f t="shared" si="1"/>
        <v>14</v>
      </c>
      <c r="AA64" s="268">
        <f t="shared" si="1"/>
        <v>14</v>
      </c>
      <c r="AB64" s="268">
        <f t="shared" si="1"/>
        <v>14</v>
      </c>
      <c r="AC64" s="268">
        <f t="shared" si="1"/>
        <v>14</v>
      </c>
      <c r="AD64" s="268">
        <f t="shared" si="1"/>
        <v>14</v>
      </c>
      <c r="AE64" s="268">
        <f t="shared" si="1"/>
        <v>14</v>
      </c>
      <c r="AF64" s="269">
        <f t="shared" si="1"/>
        <v>14</v>
      </c>
      <c r="AG64" s="267">
        <f t="shared" si="1"/>
        <v>14</v>
      </c>
      <c r="AH64" s="268">
        <f t="shared" si="1"/>
        <v>14</v>
      </c>
      <c r="AI64" s="268">
        <f t="shared" si="2"/>
        <v>14</v>
      </c>
      <c r="AJ64" s="268">
        <f t="shared" si="2"/>
        <v>14</v>
      </c>
      <c r="AK64" s="268">
        <f t="shared" si="2"/>
        <v>14</v>
      </c>
      <c r="AL64" s="268">
        <f t="shared" si="2"/>
        <v>14</v>
      </c>
      <c r="AM64" s="269">
        <f t="shared" si="2"/>
        <v>14</v>
      </c>
      <c r="AN64" s="267">
        <f t="shared" si="2"/>
        <v>14</v>
      </c>
      <c r="AO64" s="268">
        <f t="shared" si="2"/>
        <v>14</v>
      </c>
      <c r="AP64" s="268">
        <f t="shared" si="2"/>
        <v>14</v>
      </c>
      <c r="AQ64" s="268">
        <f t="shared" si="2"/>
        <v>14</v>
      </c>
      <c r="AR64" s="268">
        <f t="shared" si="2"/>
        <v>14</v>
      </c>
      <c r="AS64" s="268">
        <f t="shared" si="2"/>
        <v>14</v>
      </c>
      <c r="AT64" s="269">
        <f t="shared" si="2"/>
        <v>14</v>
      </c>
      <c r="AU64" s="267" t="str">
        <f t="shared" si="2"/>
        <v/>
      </c>
      <c r="AV64" s="268" t="str">
        <f t="shared" si="2"/>
        <v/>
      </c>
      <c r="AW64" s="268" t="str">
        <f t="shared" si="2"/>
        <v/>
      </c>
      <c r="AX64" s="472">
        <f>IF(SUMIF($F$22:$F$60, $M64, AX$22:AX$60)=0,"",SUMIF($F$22:$F$60, $M64, AX$22:AX$60))</f>
        <v>392</v>
      </c>
      <c r="AY64" s="473"/>
      <c r="AZ64" s="474">
        <f t="shared" si="3"/>
        <v>98</v>
      </c>
      <c r="BA64" s="475"/>
      <c r="BB64" s="460"/>
      <c r="BC64" s="461"/>
      <c r="BD64" s="461"/>
      <c r="BE64" s="461"/>
      <c r="BF64" s="462"/>
    </row>
    <row r="65" spans="1:73" ht="20.25" customHeight="1" x14ac:dyDescent="0.45">
      <c r="B65" s="189"/>
      <c r="C65" s="190"/>
      <c r="D65" s="190"/>
      <c r="E65" s="190"/>
      <c r="F65" s="190"/>
      <c r="G65" s="491" t="s">
        <v>194</v>
      </c>
      <c r="H65" s="491"/>
      <c r="I65" s="491"/>
      <c r="J65" s="491"/>
      <c r="K65" s="491"/>
      <c r="L65" s="491"/>
      <c r="M65" s="491"/>
      <c r="N65" s="491"/>
      <c r="O65" s="491"/>
      <c r="P65" s="491"/>
      <c r="Q65" s="491"/>
      <c r="R65" s="492"/>
      <c r="S65" s="240">
        <v>12</v>
      </c>
      <c r="T65" s="241">
        <v>12</v>
      </c>
      <c r="U65" s="241">
        <v>12</v>
      </c>
      <c r="V65" s="241">
        <v>12</v>
      </c>
      <c r="W65" s="241">
        <v>12</v>
      </c>
      <c r="X65" s="241">
        <v>12</v>
      </c>
      <c r="Y65" s="242">
        <v>12</v>
      </c>
      <c r="Z65" s="240">
        <v>12</v>
      </c>
      <c r="AA65" s="241">
        <v>12</v>
      </c>
      <c r="AB65" s="241">
        <v>12</v>
      </c>
      <c r="AC65" s="241">
        <v>12</v>
      </c>
      <c r="AD65" s="241">
        <v>12</v>
      </c>
      <c r="AE65" s="241">
        <v>12</v>
      </c>
      <c r="AF65" s="242">
        <v>12</v>
      </c>
      <c r="AG65" s="240">
        <v>12</v>
      </c>
      <c r="AH65" s="241">
        <v>12</v>
      </c>
      <c r="AI65" s="241">
        <v>12</v>
      </c>
      <c r="AJ65" s="241">
        <v>12</v>
      </c>
      <c r="AK65" s="241">
        <v>12</v>
      </c>
      <c r="AL65" s="241">
        <v>12</v>
      </c>
      <c r="AM65" s="242">
        <v>12</v>
      </c>
      <c r="AN65" s="240">
        <v>12</v>
      </c>
      <c r="AO65" s="241">
        <v>12</v>
      </c>
      <c r="AP65" s="241">
        <v>12</v>
      </c>
      <c r="AQ65" s="241">
        <v>12</v>
      </c>
      <c r="AR65" s="241">
        <v>12</v>
      </c>
      <c r="AS65" s="241">
        <v>12</v>
      </c>
      <c r="AT65" s="242">
        <v>12</v>
      </c>
      <c r="AU65" s="240"/>
      <c r="AV65" s="241"/>
      <c r="AW65" s="242"/>
      <c r="AX65" s="476"/>
      <c r="AY65" s="477"/>
      <c r="AZ65" s="477"/>
      <c r="BA65" s="478"/>
      <c r="BB65" s="460"/>
      <c r="BC65" s="461"/>
      <c r="BD65" s="461"/>
      <c r="BE65" s="461"/>
      <c r="BF65" s="462"/>
    </row>
    <row r="66" spans="1:73" ht="20.25" customHeight="1" thickBot="1" x14ac:dyDescent="0.5">
      <c r="B66" s="191"/>
      <c r="C66" s="192"/>
      <c r="D66" s="192"/>
      <c r="E66" s="192"/>
      <c r="F66" s="192"/>
      <c r="G66" s="493" t="s">
        <v>195</v>
      </c>
      <c r="H66" s="493"/>
      <c r="I66" s="493"/>
      <c r="J66" s="493"/>
      <c r="K66" s="493"/>
      <c r="L66" s="493"/>
      <c r="M66" s="493"/>
      <c r="N66" s="493"/>
      <c r="O66" s="493"/>
      <c r="P66" s="493"/>
      <c r="Q66" s="493"/>
      <c r="R66" s="494"/>
      <c r="S66" s="240">
        <v>7</v>
      </c>
      <c r="T66" s="241">
        <v>7</v>
      </c>
      <c r="U66" s="241">
        <v>7</v>
      </c>
      <c r="V66" s="241">
        <v>7</v>
      </c>
      <c r="W66" s="241">
        <v>7</v>
      </c>
      <c r="X66" s="241">
        <v>7</v>
      </c>
      <c r="Y66" s="242">
        <v>7</v>
      </c>
      <c r="Z66" s="240">
        <v>7</v>
      </c>
      <c r="AA66" s="241">
        <v>7</v>
      </c>
      <c r="AB66" s="241">
        <v>7</v>
      </c>
      <c r="AC66" s="241">
        <v>7</v>
      </c>
      <c r="AD66" s="241">
        <v>7</v>
      </c>
      <c r="AE66" s="241">
        <v>7</v>
      </c>
      <c r="AF66" s="242">
        <v>7</v>
      </c>
      <c r="AG66" s="240">
        <v>7</v>
      </c>
      <c r="AH66" s="241">
        <v>7</v>
      </c>
      <c r="AI66" s="241">
        <v>7</v>
      </c>
      <c r="AJ66" s="241">
        <v>7</v>
      </c>
      <c r="AK66" s="241">
        <v>7</v>
      </c>
      <c r="AL66" s="241">
        <v>7</v>
      </c>
      <c r="AM66" s="242">
        <v>7</v>
      </c>
      <c r="AN66" s="240">
        <v>7</v>
      </c>
      <c r="AO66" s="241">
        <v>7</v>
      </c>
      <c r="AP66" s="241">
        <v>7</v>
      </c>
      <c r="AQ66" s="241">
        <v>7</v>
      </c>
      <c r="AR66" s="241">
        <v>7</v>
      </c>
      <c r="AS66" s="241">
        <v>7</v>
      </c>
      <c r="AT66" s="242">
        <v>7</v>
      </c>
      <c r="AU66" s="240"/>
      <c r="AV66" s="241"/>
      <c r="AW66" s="242"/>
      <c r="AX66" s="479"/>
      <c r="AY66" s="480"/>
      <c r="AZ66" s="480"/>
      <c r="BA66" s="481"/>
      <c r="BB66" s="460"/>
      <c r="BC66" s="461"/>
      <c r="BD66" s="461"/>
      <c r="BE66" s="461"/>
      <c r="BF66" s="462"/>
    </row>
    <row r="67" spans="1:73" ht="18.75" customHeight="1" x14ac:dyDescent="0.45">
      <c r="B67" s="296" t="s">
        <v>196</v>
      </c>
      <c r="C67" s="297"/>
      <c r="D67" s="297"/>
      <c r="E67" s="297"/>
      <c r="F67" s="297"/>
      <c r="G67" s="297"/>
      <c r="H67" s="297"/>
      <c r="I67" s="297"/>
      <c r="J67" s="297"/>
      <c r="K67" s="298"/>
      <c r="L67" s="466" t="s">
        <v>60</v>
      </c>
      <c r="M67" s="466"/>
      <c r="N67" s="466"/>
      <c r="O67" s="466"/>
      <c r="P67" s="466"/>
      <c r="Q67" s="466"/>
      <c r="R67" s="467"/>
      <c r="S67" s="243">
        <f>IF($L67="","",IF(COUNTIFS($F$22:$F$60,$L67,S$22:S$60,"&gt;0")=0,"",COUNTIFS($F$22:$F$60,$L67,S$22:S$60,"&gt;0")))</f>
        <v>1</v>
      </c>
      <c r="T67" s="244">
        <f t="shared" ref="T67:AW71" si="4">IF($L67="","",IF(COUNTIFS($F$22:$F$60,$L67,T$22:T$60,"&gt;0")=0,"",COUNTIFS($F$22:$F$60,$L67,T$22:T$60,"&gt;0")))</f>
        <v>1</v>
      </c>
      <c r="U67" s="244">
        <f t="shared" si="4"/>
        <v>1</v>
      </c>
      <c r="V67" s="244">
        <f t="shared" si="4"/>
        <v>1</v>
      </c>
      <c r="W67" s="244">
        <f t="shared" si="4"/>
        <v>1</v>
      </c>
      <c r="X67" s="244">
        <f t="shared" si="4"/>
        <v>1</v>
      </c>
      <c r="Y67" s="245">
        <f t="shared" si="4"/>
        <v>1</v>
      </c>
      <c r="Z67" s="246">
        <f t="shared" si="4"/>
        <v>1</v>
      </c>
      <c r="AA67" s="244">
        <f t="shared" si="4"/>
        <v>1</v>
      </c>
      <c r="AB67" s="244">
        <f t="shared" si="4"/>
        <v>1</v>
      </c>
      <c r="AC67" s="244">
        <f t="shared" si="4"/>
        <v>1</v>
      </c>
      <c r="AD67" s="244">
        <f t="shared" si="4"/>
        <v>1</v>
      </c>
      <c r="AE67" s="244">
        <f t="shared" si="4"/>
        <v>1</v>
      </c>
      <c r="AF67" s="245">
        <f t="shared" si="4"/>
        <v>1</v>
      </c>
      <c r="AG67" s="244">
        <f t="shared" si="4"/>
        <v>1</v>
      </c>
      <c r="AH67" s="244">
        <f t="shared" si="4"/>
        <v>1</v>
      </c>
      <c r="AI67" s="244">
        <f t="shared" si="4"/>
        <v>1</v>
      </c>
      <c r="AJ67" s="244">
        <f t="shared" si="4"/>
        <v>1</v>
      </c>
      <c r="AK67" s="244">
        <f t="shared" si="4"/>
        <v>1</v>
      </c>
      <c r="AL67" s="244">
        <f t="shared" si="4"/>
        <v>1</v>
      </c>
      <c r="AM67" s="245">
        <f t="shared" si="4"/>
        <v>1</v>
      </c>
      <c r="AN67" s="244">
        <f t="shared" si="4"/>
        <v>1</v>
      </c>
      <c r="AO67" s="244">
        <f t="shared" si="4"/>
        <v>1</v>
      </c>
      <c r="AP67" s="244">
        <f t="shared" si="4"/>
        <v>1</v>
      </c>
      <c r="AQ67" s="244">
        <f t="shared" si="4"/>
        <v>1</v>
      </c>
      <c r="AR67" s="244">
        <f t="shared" si="4"/>
        <v>1</v>
      </c>
      <c r="AS67" s="244">
        <f t="shared" si="4"/>
        <v>1</v>
      </c>
      <c r="AT67" s="245">
        <f t="shared" si="4"/>
        <v>1</v>
      </c>
      <c r="AU67" s="244" t="str">
        <f t="shared" si="4"/>
        <v/>
      </c>
      <c r="AV67" s="244" t="str">
        <f t="shared" si="4"/>
        <v/>
      </c>
      <c r="AW67" s="245" t="str">
        <f t="shared" si="4"/>
        <v/>
      </c>
      <c r="AX67" s="479"/>
      <c r="AY67" s="480"/>
      <c r="AZ67" s="480"/>
      <c r="BA67" s="481"/>
      <c r="BB67" s="460"/>
      <c r="BC67" s="461"/>
      <c r="BD67" s="461"/>
      <c r="BE67" s="461"/>
      <c r="BF67" s="462"/>
    </row>
    <row r="68" spans="1:73" ht="18.75" customHeight="1" x14ac:dyDescent="0.45">
      <c r="B68" s="296"/>
      <c r="C68" s="297"/>
      <c r="D68" s="297"/>
      <c r="E68" s="297"/>
      <c r="F68" s="297"/>
      <c r="G68" s="297"/>
      <c r="H68" s="297"/>
      <c r="I68" s="297"/>
      <c r="J68" s="297"/>
      <c r="K68" s="298"/>
      <c r="L68" s="468" t="s">
        <v>5</v>
      </c>
      <c r="M68" s="468"/>
      <c r="N68" s="468"/>
      <c r="O68" s="468"/>
      <c r="P68" s="468"/>
      <c r="Q68" s="468"/>
      <c r="R68" s="469"/>
      <c r="S68" s="237">
        <f t="shared" ref="S68:AH71" si="5">IF($L68="","",IF(COUNTIFS($F$22:$F$60,$L68,S$22:S$60,"&gt;0")=0,"",COUNTIFS($F$22:$F$60,$L68,S$22:S$60,"&gt;0")))</f>
        <v>1</v>
      </c>
      <c r="T68" s="238">
        <f>IF($L68="","",IF(COUNTIFS($F$22:$F$60,$L68,T$22:T$60,"&gt;0")=0,"",COUNTIFS($F$22:$F$60,$L68,T$22:T$60,"&gt;0")))</f>
        <v>1</v>
      </c>
      <c r="U68" s="238">
        <f t="shared" si="5"/>
        <v>1</v>
      </c>
      <c r="V68" s="238">
        <f t="shared" si="5"/>
        <v>1</v>
      </c>
      <c r="W68" s="238">
        <f t="shared" si="5"/>
        <v>1</v>
      </c>
      <c r="X68" s="238">
        <f t="shared" si="5"/>
        <v>1</v>
      </c>
      <c r="Y68" s="239">
        <f t="shared" si="5"/>
        <v>1</v>
      </c>
      <c r="Z68" s="247">
        <f t="shared" si="5"/>
        <v>1</v>
      </c>
      <c r="AA68" s="238">
        <f t="shared" si="5"/>
        <v>1</v>
      </c>
      <c r="AB68" s="238">
        <f t="shared" si="5"/>
        <v>1</v>
      </c>
      <c r="AC68" s="238">
        <f t="shared" si="5"/>
        <v>1</v>
      </c>
      <c r="AD68" s="238">
        <f t="shared" si="5"/>
        <v>1</v>
      </c>
      <c r="AE68" s="238">
        <f t="shared" si="5"/>
        <v>1</v>
      </c>
      <c r="AF68" s="239">
        <f t="shared" si="5"/>
        <v>1</v>
      </c>
      <c r="AG68" s="238">
        <f t="shared" si="5"/>
        <v>1</v>
      </c>
      <c r="AH68" s="238">
        <f t="shared" si="5"/>
        <v>1</v>
      </c>
      <c r="AI68" s="238">
        <f t="shared" si="4"/>
        <v>1</v>
      </c>
      <c r="AJ68" s="238">
        <f t="shared" si="4"/>
        <v>1</v>
      </c>
      <c r="AK68" s="238">
        <f t="shared" si="4"/>
        <v>1</v>
      </c>
      <c r="AL68" s="238">
        <f t="shared" si="4"/>
        <v>1</v>
      </c>
      <c r="AM68" s="239">
        <f t="shared" si="4"/>
        <v>1</v>
      </c>
      <c r="AN68" s="238">
        <f t="shared" si="4"/>
        <v>1</v>
      </c>
      <c r="AO68" s="238">
        <f t="shared" si="4"/>
        <v>1</v>
      </c>
      <c r="AP68" s="238">
        <f t="shared" si="4"/>
        <v>1</v>
      </c>
      <c r="AQ68" s="238">
        <f t="shared" si="4"/>
        <v>1</v>
      </c>
      <c r="AR68" s="238">
        <f t="shared" si="4"/>
        <v>1</v>
      </c>
      <c r="AS68" s="238">
        <f t="shared" si="4"/>
        <v>1</v>
      </c>
      <c r="AT68" s="239">
        <f t="shared" si="4"/>
        <v>1</v>
      </c>
      <c r="AU68" s="238" t="str">
        <f t="shared" si="4"/>
        <v/>
      </c>
      <c r="AV68" s="238" t="str">
        <f t="shared" si="4"/>
        <v/>
      </c>
      <c r="AW68" s="239" t="str">
        <f t="shared" si="4"/>
        <v/>
      </c>
      <c r="AX68" s="479"/>
      <c r="AY68" s="480"/>
      <c r="AZ68" s="480"/>
      <c r="BA68" s="481"/>
      <c r="BB68" s="460"/>
      <c r="BC68" s="461"/>
      <c r="BD68" s="461"/>
      <c r="BE68" s="461"/>
      <c r="BF68" s="462"/>
    </row>
    <row r="69" spans="1:73" ht="18.75" customHeight="1" x14ac:dyDescent="0.45">
      <c r="B69" s="296"/>
      <c r="C69" s="297"/>
      <c r="D69" s="297"/>
      <c r="E69" s="297"/>
      <c r="F69" s="297"/>
      <c r="G69" s="297"/>
      <c r="H69" s="297"/>
      <c r="I69" s="297"/>
      <c r="J69" s="297"/>
      <c r="K69" s="298"/>
      <c r="L69" s="468" t="s">
        <v>61</v>
      </c>
      <c r="M69" s="468"/>
      <c r="N69" s="468"/>
      <c r="O69" s="468"/>
      <c r="P69" s="468"/>
      <c r="Q69" s="468"/>
      <c r="R69" s="469"/>
      <c r="S69" s="237">
        <f t="shared" si="5"/>
        <v>2</v>
      </c>
      <c r="T69" s="238">
        <f t="shared" si="4"/>
        <v>2</v>
      </c>
      <c r="U69" s="238">
        <f t="shared" si="4"/>
        <v>2</v>
      </c>
      <c r="V69" s="238">
        <f t="shared" si="4"/>
        <v>2</v>
      </c>
      <c r="W69" s="238">
        <f t="shared" si="4"/>
        <v>2</v>
      </c>
      <c r="X69" s="238">
        <f>IF($L69="","",IF(COUNTIFS($F$22:$F$60,$L69,X$22:X$60,"&gt;0")=0,"",COUNTIFS($F$22:$F$60,$L69,X$22:X$60,"&gt;0")))</f>
        <v>2</v>
      </c>
      <c r="Y69" s="239">
        <f t="shared" si="4"/>
        <v>2</v>
      </c>
      <c r="Z69" s="247">
        <f t="shared" si="4"/>
        <v>2</v>
      </c>
      <c r="AA69" s="238">
        <f t="shared" si="4"/>
        <v>2</v>
      </c>
      <c r="AB69" s="238">
        <f t="shared" si="4"/>
        <v>2</v>
      </c>
      <c r="AC69" s="238">
        <f t="shared" si="4"/>
        <v>2</v>
      </c>
      <c r="AD69" s="238">
        <f t="shared" si="4"/>
        <v>2</v>
      </c>
      <c r="AE69" s="238">
        <f t="shared" si="4"/>
        <v>2</v>
      </c>
      <c r="AF69" s="239">
        <f t="shared" si="4"/>
        <v>2</v>
      </c>
      <c r="AG69" s="238">
        <f t="shared" si="4"/>
        <v>2</v>
      </c>
      <c r="AH69" s="238">
        <f t="shared" si="4"/>
        <v>2</v>
      </c>
      <c r="AI69" s="238">
        <f t="shared" si="4"/>
        <v>2</v>
      </c>
      <c r="AJ69" s="238">
        <f t="shared" si="4"/>
        <v>2</v>
      </c>
      <c r="AK69" s="238">
        <f t="shared" si="4"/>
        <v>2</v>
      </c>
      <c r="AL69" s="238">
        <f t="shared" si="4"/>
        <v>2</v>
      </c>
      <c r="AM69" s="239">
        <f t="shared" si="4"/>
        <v>2</v>
      </c>
      <c r="AN69" s="238">
        <f t="shared" si="4"/>
        <v>2</v>
      </c>
      <c r="AO69" s="238">
        <f t="shared" si="4"/>
        <v>2</v>
      </c>
      <c r="AP69" s="238">
        <f t="shared" si="4"/>
        <v>2</v>
      </c>
      <c r="AQ69" s="238">
        <f t="shared" si="4"/>
        <v>2</v>
      </c>
      <c r="AR69" s="238">
        <f t="shared" si="4"/>
        <v>2</v>
      </c>
      <c r="AS69" s="238">
        <f t="shared" si="4"/>
        <v>2</v>
      </c>
      <c r="AT69" s="239">
        <f t="shared" si="4"/>
        <v>2</v>
      </c>
      <c r="AU69" s="238" t="str">
        <f t="shared" si="4"/>
        <v/>
      </c>
      <c r="AV69" s="238" t="str">
        <f t="shared" si="4"/>
        <v/>
      </c>
      <c r="AW69" s="239" t="str">
        <f t="shared" si="4"/>
        <v/>
      </c>
      <c r="AX69" s="479"/>
      <c r="AY69" s="480"/>
      <c r="AZ69" s="480"/>
      <c r="BA69" s="481"/>
      <c r="BB69" s="460"/>
      <c r="BC69" s="461"/>
      <c r="BD69" s="461"/>
      <c r="BE69" s="461"/>
      <c r="BF69" s="462"/>
    </row>
    <row r="70" spans="1:73" ht="18.75" customHeight="1" x14ac:dyDescent="0.45">
      <c r="B70" s="296"/>
      <c r="C70" s="297"/>
      <c r="D70" s="297"/>
      <c r="E70" s="297"/>
      <c r="F70" s="297"/>
      <c r="G70" s="297"/>
      <c r="H70" s="297"/>
      <c r="I70" s="297"/>
      <c r="J70" s="297"/>
      <c r="K70" s="298"/>
      <c r="L70" s="468" t="s">
        <v>62</v>
      </c>
      <c r="M70" s="468"/>
      <c r="N70" s="468"/>
      <c r="O70" s="468"/>
      <c r="P70" s="468"/>
      <c r="Q70" s="468"/>
      <c r="R70" s="469"/>
      <c r="S70" s="237">
        <f t="shared" si="5"/>
        <v>1</v>
      </c>
      <c r="T70" s="238">
        <f t="shared" si="4"/>
        <v>1</v>
      </c>
      <c r="U70" s="238">
        <f t="shared" si="4"/>
        <v>1</v>
      </c>
      <c r="V70" s="238">
        <f t="shared" si="4"/>
        <v>1</v>
      </c>
      <c r="W70" s="238">
        <f t="shared" si="4"/>
        <v>1</v>
      </c>
      <c r="X70" s="238">
        <f t="shared" si="4"/>
        <v>1</v>
      </c>
      <c r="Y70" s="239">
        <f t="shared" si="4"/>
        <v>1</v>
      </c>
      <c r="Z70" s="247">
        <f t="shared" si="4"/>
        <v>1</v>
      </c>
      <c r="AA70" s="238">
        <f t="shared" si="4"/>
        <v>1</v>
      </c>
      <c r="AB70" s="238">
        <f t="shared" si="4"/>
        <v>1</v>
      </c>
      <c r="AC70" s="238">
        <f t="shared" si="4"/>
        <v>1</v>
      </c>
      <c r="AD70" s="238">
        <f t="shared" si="4"/>
        <v>1</v>
      </c>
      <c r="AE70" s="238">
        <f t="shared" si="4"/>
        <v>1</v>
      </c>
      <c r="AF70" s="239">
        <f t="shared" si="4"/>
        <v>1</v>
      </c>
      <c r="AG70" s="238">
        <f t="shared" si="4"/>
        <v>1</v>
      </c>
      <c r="AH70" s="238">
        <f t="shared" si="4"/>
        <v>1</v>
      </c>
      <c r="AI70" s="238">
        <f t="shared" si="4"/>
        <v>1</v>
      </c>
      <c r="AJ70" s="238">
        <f t="shared" si="4"/>
        <v>1</v>
      </c>
      <c r="AK70" s="238">
        <f t="shared" si="4"/>
        <v>1</v>
      </c>
      <c r="AL70" s="238">
        <f t="shared" si="4"/>
        <v>1</v>
      </c>
      <c r="AM70" s="239">
        <f t="shared" si="4"/>
        <v>1</v>
      </c>
      <c r="AN70" s="238">
        <f t="shared" si="4"/>
        <v>1</v>
      </c>
      <c r="AO70" s="238">
        <f t="shared" si="4"/>
        <v>1</v>
      </c>
      <c r="AP70" s="238">
        <f t="shared" si="4"/>
        <v>1</v>
      </c>
      <c r="AQ70" s="238">
        <f t="shared" si="4"/>
        <v>1</v>
      </c>
      <c r="AR70" s="238">
        <f t="shared" si="4"/>
        <v>1</v>
      </c>
      <c r="AS70" s="238">
        <f t="shared" si="4"/>
        <v>1</v>
      </c>
      <c r="AT70" s="239">
        <f t="shared" si="4"/>
        <v>1</v>
      </c>
      <c r="AU70" s="238" t="str">
        <f t="shared" si="4"/>
        <v/>
      </c>
      <c r="AV70" s="238" t="str">
        <f t="shared" si="4"/>
        <v/>
      </c>
      <c r="AW70" s="239" t="str">
        <f t="shared" si="4"/>
        <v/>
      </c>
      <c r="AX70" s="479"/>
      <c r="AY70" s="480"/>
      <c r="AZ70" s="480"/>
      <c r="BA70" s="481"/>
      <c r="BB70" s="460"/>
      <c r="BC70" s="461"/>
      <c r="BD70" s="461"/>
      <c r="BE70" s="461"/>
      <c r="BF70" s="462"/>
    </row>
    <row r="71" spans="1:73" ht="18.75" customHeight="1" thickBot="1" x14ac:dyDescent="0.5">
      <c r="B71" s="299"/>
      <c r="C71" s="300"/>
      <c r="D71" s="300"/>
      <c r="E71" s="300"/>
      <c r="F71" s="300"/>
      <c r="G71" s="300"/>
      <c r="H71" s="300"/>
      <c r="I71" s="300"/>
      <c r="J71" s="300"/>
      <c r="K71" s="301"/>
      <c r="L71" s="470"/>
      <c r="M71" s="470"/>
      <c r="N71" s="470"/>
      <c r="O71" s="470"/>
      <c r="P71" s="470"/>
      <c r="Q71" s="470"/>
      <c r="R71" s="471"/>
      <c r="S71" s="248" t="str">
        <f t="shared" si="5"/>
        <v/>
      </c>
      <c r="T71" s="249" t="str">
        <f t="shared" si="4"/>
        <v/>
      </c>
      <c r="U71" s="249" t="str">
        <f t="shared" si="4"/>
        <v/>
      </c>
      <c r="V71" s="249" t="str">
        <f t="shared" si="4"/>
        <v/>
      </c>
      <c r="W71" s="249" t="str">
        <f t="shared" si="4"/>
        <v/>
      </c>
      <c r="X71" s="249" t="str">
        <f t="shared" si="4"/>
        <v/>
      </c>
      <c r="Y71" s="250" t="str">
        <f t="shared" si="4"/>
        <v/>
      </c>
      <c r="Z71" s="251" t="str">
        <f t="shared" si="4"/>
        <v/>
      </c>
      <c r="AA71" s="249" t="str">
        <f t="shared" si="4"/>
        <v/>
      </c>
      <c r="AB71" s="249" t="str">
        <f t="shared" si="4"/>
        <v/>
      </c>
      <c r="AC71" s="249" t="str">
        <f t="shared" si="4"/>
        <v/>
      </c>
      <c r="AD71" s="249" t="str">
        <f t="shared" si="4"/>
        <v/>
      </c>
      <c r="AE71" s="249" t="str">
        <f t="shared" si="4"/>
        <v/>
      </c>
      <c r="AF71" s="250" t="str">
        <f t="shared" si="4"/>
        <v/>
      </c>
      <c r="AG71" s="249" t="str">
        <f t="shared" si="4"/>
        <v/>
      </c>
      <c r="AH71" s="249" t="str">
        <f t="shared" si="4"/>
        <v/>
      </c>
      <c r="AI71" s="249" t="str">
        <f t="shared" si="4"/>
        <v/>
      </c>
      <c r="AJ71" s="249" t="str">
        <f t="shared" si="4"/>
        <v/>
      </c>
      <c r="AK71" s="249" t="str">
        <f t="shared" si="4"/>
        <v/>
      </c>
      <c r="AL71" s="249" t="str">
        <f t="shared" si="4"/>
        <v/>
      </c>
      <c r="AM71" s="250" t="str">
        <f t="shared" si="4"/>
        <v/>
      </c>
      <c r="AN71" s="249" t="str">
        <f t="shared" si="4"/>
        <v/>
      </c>
      <c r="AO71" s="249" t="str">
        <f t="shared" si="4"/>
        <v/>
      </c>
      <c r="AP71" s="249" t="str">
        <f t="shared" si="4"/>
        <v/>
      </c>
      <c r="AQ71" s="249" t="str">
        <f t="shared" si="4"/>
        <v/>
      </c>
      <c r="AR71" s="249" t="str">
        <f t="shared" si="4"/>
        <v/>
      </c>
      <c r="AS71" s="249" t="str">
        <f t="shared" si="4"/>
        <v/>
      </c>
      <c r="AT71" s="250" t="str">
        <f t="shared" si="4"/>
        <v/>
      </c>
      <c r="AU71" s="249" t="str">
        <f t="shared" si="4"/>
        <v/>
      </c>
      <c r="AV71" s="249" t="str">
        <f t="shared" si="4"/>
        <v/>
      </c>
      <c r="AW71" s="250" t="str">
        <f t="shared" si="4"/>
        <v/>
      </c>
      <c r="AX71" s="482"/>
      <c r="AY71" s="483"/>
      <c r="AZ71" s="483"/>
      <c r="BA71" s="484"/>
      <c r="BB71" s="463"/>
      <c r="BC71" s="464"/>
      <c r="BD71" s="464"/>
      <c r="BE71" s="464"/>
      <c r="BF71" s="465"/>
    </row>
    <row r="72" spans="1:73" ht="13.5" customHeight="1" x14ac:dyDescent="0.45">
      <c r="C72" s="193"/>
      <c r="D72" s="193"/>
      <c r="E72" s="193"/>
      <c r="F72" s="193"/>
      <c r="G72" s="194"/>
      <c r="H72" s="195"/>
      <c r="AF72" s="165"/>
    </row>
    <row r="73" spans="1:73" ht="11.4" customHeight="1" x14ac:dyDescent="0.45">
      <c r="A73" s="196"/>
      <c r="B73" s="196"/>
      <c r="C73" s="196"/>
      <c r="D73" s="196"/>
      <c r="E73" s="196"/>
      <c r="F73" s="196"/>
      <c r="G73" s="196"/>
      <c r="H73" s="197"/>
      <c r="I73" s="197"/>
      <c r="J73" s="197"/>
      <c r="K73" s="197"/>
      <c r="L73" s="197"/>
      <c r="M73" s="197"/>
      <c r="N73" s="197"/>
      <c r="O73" s="197"/>
      <c r="P73" s="197"/>
      <c r="Q73" s="197"/>
      <c r="R73" s="197"/>
      <c r="S73" s="197"/>
      <c r="T73" s="197"/>
      <c r="U73" s="197"/>
      <c r="V73" s="197"/>
      <c r="W73" s="197"/>
      <c r="X73" s="197"/>
      <c r="Y73" s="197"/>
      <c r="Z73" s="197"/>
      <c r="AA73" s="197"/>
      <c r="AB73" s="197"/>
      <c r="AC73" s="197"/>
      <c r="AD73" s="197"/>
      <c r="AE73" s="197"/>
      <c r="AF73" s="197"/>
      <c r="AG73" s="197"/>
      <c r="AH73" s="197"/>
      <c r="AI73" s="197"/>
      <c r="AJ73" s="197"/>
      <c r="AK73" s="197"/>
      <c r="AL73" s="197"/>
      <c r="AM73" s="197"/>
      <c r="AN73" s="197"/>
      <c r="AO73" s="197"/>
      <c r="AP73" s="197"/>
      <c r="AQ73" s="197"/>
      <c r="AR73" s="198"/>
      <c r="AS73" s="198"/>
      <c r="AT73" s="198"/>
      <c r="AU73" s="198"/>
      <c r="AV73" s="198"/>
      <c r="AW73" s="198"/>
      <c r="AX73" s="198"/>
      <c r="AY73" s="198"/>
      <c r="AZ73" s="198"/>
      <c r="BA73" s="198"/>
    </row>
    <row r="74" spans="1:73" ht="20.25" customHeight="1" x14ac:dyDescent="0.2">
      <c r="A74" s="199"/>
      <c r="B74" s="199"/>
      <c r="C74" s="196"/>
      <c r="D74" s="196"/>
      <c r="E74" s="196"/>
      <c r="F74" s="196"/>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199"/>
      <c r="AK74" s="199"/>
      <c r="AL74" s="199"/>
      <c r="AM74" s="199"/>
      <c r="AN74" s="199"/>
      <c r="AO74" s="199"/>
      <c r="AP74" s="199"/>
      <c r="AQ74" s="199"/>
      <c r="AR74" s="200"/>
      <c r="AS74" s="200"/>
      <c r="AT74" s="200"/>
      <c r="AU74" s="200"/>
      <c r="AV74" s="200"/>
      <c r="BN74" s="201"/>
      <c r="BO74" s="202"/>
      <c r="BP74" s="201"/>
      <c r="BQ74" s="201"/>
      <c r="BR74" s="201"/>
      <c r="BS74" s="203"/>
      <c r="BT74" s="204"/>
      <c r="BU74" s="204"/>
    </row>
    <row r="75" spans="1:73" ht="20.25" customHeight="1" x14ac:dyDescent="0.45">
      <c r="A75" s="196"/>
      <c r="B75" s="196"/>
      <c r="C75" s="205"/>
      <c r="D75" s="205"/>
      <c r="E75" s="205"/>
      <c r="F75" s="205"/>
      <c r="G75" s="205"/>
      <c r="H75" s="206"/>
      <c r="I75" s="20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6"/>
      <c r="AL75" s="196"/>
      <c r="AM75" s="196"/>
      <c r="AN75" s="196"/>
      <c r="AO75" s="196"/>
      <c r="AP75" s="196"/>
      <c r="AQ75" s="196"/>
    </row>
    <row r="76" spans="1:73" ht="20.25" customHeight="1" x14ac:dyDescent="0.45">
      <c r="A76" s="196"/>
      <c r="B76" s="196"/>
      <c r="C76" s="205"/>
      <c r="D76" s="205"/>
      <c r="E76" s="205"/>
      <c r="F76" s="205"/>
      <c r="G76" s="205"/>
      <c r="H76" s="206"/>
      <c r="I76" s="206"/>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6"/>
      <c r="AG76" s="196"/>
      <c r="AH76" s="196"/>
      <c r="AI76" s="196"/>
      <c r="AJ76" s="196"/>
      <c r="AK76" s="196"/>
      <c r="AL76" s="196"/>
      <c r="AM76" s="196"/>
      <c r="AN76" s="196"/>
      <c r="AO76" s="196"/>
      <c r="AP76" s="196"/>
      <c r="AQ76" s="196"/>
    </row>
    <row r="77" spans="1:73" ht="20.25" customHeight="1" x14ac:dyDescent="0.45">
      <c r="A77" s="196"/>
      <c r="B77" s="196"/>
      <c r="C77" s="206"/>
      <c r="D77" s="206"/>
      <c r="E77" s="206"/>
      <c r="F77" s="206"/>
      <c r="G77" s="206"/>
      <c r="H77" s="196"/>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6"/>
      <c r="AJ77" s="196"/>
      <c r="AK77" s="196"/>
      <c r="AL77" s="196"/>
      <c r="AM77" s="196"/>
      <c r="AN77" s="196"/>
      <c r="AO77" s="196"/>
      <c r="AP77" s="196"/>
      <c r="AQ77" s="196"/>
    </row>
    <row r="78" spans="1:73" ht="20.25" customHeight="1" x14ac:dyDescent="0.45">
      <c r="A78" s="196"/>
      <c r="B78" s="196"/>
      <c r="C78" s="206"/>
      <c r="D78" s="206"/>
      <c r="E78" s="206"/>
      <c r="F78" s="206"/>
      <c r="G78" s="20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c r="AG78" s="196"/>
      <c r="AH78" s="196"/>
      <c r="AI78" s="196"/>
      <c r="AJ78" s="196"/>
      <c r="AK78" s="196"/>
      <c r="AL78" s="196"/>
      <c r="AM78" s="196"/>
      <c r="AN78" s="196"/>
      <c r="AO78" s="196"/>
      <c r="AP78" s="196"/>
      <c r="AQ78" s="196"/>
    </row>
    <row r="79" spans="1:73" ht="20.25" customHeight="1" x14ac:dyDescent="0.45">
      <c r="A79" s="196"/>
      <c r="B79" s="196"/>
      <c r="C79" s="206"/>
      <c r="D79" s="206"/>
      <c r="E79" s="206"/>
      <c r="F79" s="206"/>
      <c r="G79" s="206"/>
      <c r="H79" s="196"/>
      <c r="I79" s="196"/>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row>
    <row r="80" spans="1:73" ht="20.25" customHeight="1" x14ac:dyDescent="0.45">
      <c r="C80" s="165"/>
      <c r="D80" s="165"/>
      <c r="E80" s="165"/>
      <c r="F80" s="165"/>
      <c r="G80" s="165"/>
    </row>
  </sheetData>
  <sheetProtection insertColumns="0" deleteRows="0"/>
  <mergeCells count="246">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17:B21"/>
    <mergeCell ref="C17:E21"/>
    <mergeCell ref="G17:G21"/>
    <mergeCell ref="H17:K21"/>
    <mergeCell ref="L17:O21"/>
    <mergeCell ref="P17:R21"/>
    <mergeCell ref="S17:AW17"/>
    <mergeCell ref="S18:Y18"/>
    <mergeCell ref="Z18:AF18"/>
    <mergeCell ref="AG18:AM18"/>
    <mergeCell ref="AN18:AT18"/>
    <mergeCell ref="AU18:AW18"/>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AP1:BE1"/>
    <mergeCell ref="Z2:AA2"/>
    <mergeCell ref="AC2:AD2"/>
    <mergeCell ref="AG2:AH2"/>
    <mergeCell ref="AP2:BE2"/>
    <mergeCell ref="BB3:BE3"/>
    <mergeCell ref="BB10:BD10"/>
    <mergeCell ref="AO12:AQ12"/>
    <mergeCell ref="BB12:BD12"/>
    <mergeCell ref="BB8:BC8"/>
    <mergeCell ref="BB4:BE4"/>
    <mergeCell ref="AX6:AY6"/>
    <mergeCell ref="BB6:BC6"/>
  </mergeCells>
  <phoneticPr fontId="2"/>
  <conditionalFormatting sqref="S24 S65:BA71">
    <cfRule type="expression" dxfId="2376" priority="297">
      <formula>INDIRECT(ADDRESS(ROW(),COLUMN()))=TRUNC(INDIRECT(ADDRESS(ROW(),COLUMN())))</formula>
    </cfRule>
  </conditionalFormatting>
  <conditionalFormatting sqref="S23">
    <cfRule type="expression" dxfId="2375" priority="296">
      <formula>INDIRECT(ADDRESS(ROW(),COLUMN()))=TRUNC(INDIRECT(ADDRESS(ROW(),COLUMN())))</formula>
    </cfRule>
  </conditionalFormatting>
  <conditionalFormatting sqref="T24:Y24">
    <cfRule type="expression" dxfId="2374" priority="295">
      <formula>INDIRECT(ADDRESS(ROW(),COLUMN()))=TRUNC(INDIRECT(ADDRESS(ROW(),COLUMN())))</formula>
    </cfRule>
  </conditionalFormatting>
  <conditionalFormatting sqref="T23:Y23">
    <cfRule type="expression" dxfId="2373" priority="294">
      <formula>INDIRECT(ADDRESS(ROW(),COLUMN()))=TRUNC(INDIRECT(ADDRESS(ROW(),COLUMN())))</formula>
    </cfRule>
  </conditionalFormatting>
  <conditionalFormatting sqref="Z24">
    <cfRule type="expression" dxfId="2372" priority="293">
      <formula>INDIRECT(ADDRESS(ROW(),COLUMN()))=TRUNC(INDIRECT(ADDRESS(ROW(),COLUMN())))</formula>
    </cfRule>
  </conditionalFormatting>
  <conditionalFormatting sqref="Z23">
    <cfRule type="expression" dxfId="2371" priority="292">
      <formula>INDIRECT(ADDRESS(ROW(),COLUMN()))=TRUNC(INDIRECT(ADDRESS(ROW(),COLUMN())))</formula>
    </cfRule>
  </conditionalFormatting>
  <conditionalFormatting sqref="AA24:AF24">
    <cfRule type="expression" dxfId="2370" priority="291">
      <formula>INDIRECT(ADDRESS(ROW(),COLUMN()))=TRUNC(INDIRECT(ADDRESS(ROW(),COLUMN())))</formula>
    </cfRule>
  </conditionalFormatting>
  <conditionalFormatting sqref="AA23:AF23">
    <cfRule type="expression" dxfId="2369" priority="290">
      <formula>INDIRECT(ADDRESS(ROW(),COLUMN()))=TRUNC(INDIRECT(ADDRESS(ROW(),COLUMN())))</formula>
    </cfRule>
  </conditionalFormatting>
  <conditionalFormatting sqref="AG24">
    <cfRule type="expression" dxfId="2368" priority="289">
      <formula>INDIRECT(ADDRESS(ROW(),COLUMN()))=TRUNC(INDIRECT(ADDRESS(ROW(),COLUMN())))</formula>
    </cfRule>
  </conditionalFormatting>
  <conditionalFormatting sqref="AG23">
    <cfRule type="expression" dxfId="2367" priority="288">
      <formula>INDIRECT(ADDRESS(ROW(),COLUMN()))=TRUNC(INDIRECT(ADDRESS(ROW(),COLUMN())))</formula>
    </cfRule>
  </conditionalFormatting>
  <conditionalFormatting sqref="AH24:AM24">
    <cfRule type="expression" dxfId="2366" priority="287">
      <formula>INDIRECT(ADDRESS(ROW(),COLUMN()))=TRUNC(INDIRECT(ADDRESS(ROW(),COLUMN())))</formula>
    </cfRule>
  </conditionalFormatting>
  <conditionalFormatting sqref="AH23:AM23">
    <cfRule type="expression" dxfId="2365" priority="286">
      <formula>INDIRECT(ADDRESS(ROW(),COLUMN()))=TRUNC(INDIRECT(ADDRESS(ROW(),COLUMN())))</formula>
    </cfRule>
  </conditionalFormatting>
  <conditionalFormatting sqref="AN24">
    <cfRule type="expression" dxfId="2364" priority="285">
      <formula>INDIRECT(ADDRESS(ROW(),COLUMN()))=TRUNC(INDIRECT(ADDRESS(ROW(),COLUMN())))</formula>
    </cfRule>
  </conditionalFormatting>
  <conditionalFormatting sqref="AN23">
    <cfRule type="expression" dxfId="2363" priority="284">
      <formula>INDIRECT(ADDRESS(ROW(),COLUMN()))=TRUNC(INDIRECT(ADDRESS(ROW(),COLUMN())))</formula>
    </cfRule>
  </conditionalFormatting>
  <conditionalFormatting sqref="AO24:AT24">
    <cfRule type="expression" dxfId="2362" priority="283">
      <formula>INDIRECT(ADDRESS(ROW(),COLUMN()))=TRUNC(INDIRECT(ADDRESS(ROW(),COLUMN())))</formula>
    </cfRule>
  </conditionalFormatting>
  <conditionalFormatting sqref="AO23:AT23">
    <cfRule type="expression" dxfId="2361" priority="282">
      <formula>INDIRECT(ADDRESS(ROW(),COLUMN()))=TRUNC(INDIRECT(ADDRESS(ROW(),COLUMN())))</formula>
    </cfRule>
  </conditionalFormatting>
  <conditionalFormatting sqref="AU24">
    <cfRule type="expression" dxfId="2360" priority="281">
      <formula>INDIRECT(ADDRESS(ROW(),COLUMN()))=TRUNC(INDIRECT(ADDRESS(ROW(),COLUMN())))</formula>
    </cfRule>
  </conditionalFormatting>
  <conditionalFormatting sqref="AU23">
    <cfRule type="expression" dxfId="2359" priority="280">
      <formula>INDIRECT(ADDRESS(ROW(),COLUMN()))=TRUNC(INDIRECT(ADDRESS(ROW(),COLUMN())))</formula>
    </cfRule>
  </conditionalFormatting>
  <conditionalFormatting sqref="AV24:AW24">
    <cfRule type="expression" dxfId="2358" priority="279">
      <formula>INDIRECT(ADDRESS(ROW(),COLUMN()))=TRUNC(INDIRECT(ADDRESS(ROW(),COLUMN())))</formula>
    </cfRule>
  </conditionalFormatting>
  <conditionalFormatting sqref="AV23:AW23">
    <cfRule type="expression" dxfId="2357" priority="278">
      <formula>INDIRECT(ADDRESS(ROW(),COLUMN()))=TRUNC(INDIRECT(ADDRESS(ROW(),COLUMN())))</formula>
    </cfRule>
  </conditionalFormatting>
  <conditionalFormatting sqref="AX23:BA24">
    <cfRule type="expression" dxfId="2356" priority="277">
      <formula>INDIRECT(ADDRESS(ROW(),COLUMN()))=TRUNC(INDIRECT(ADDRESS(ROW(),COLUMN())))</formula>
    </cfRule>
  </conditionalFormatting>
  <conditionalFormatting sqref="S27">
    <cfRule type="expression" dxfId="2355" priority="256">
      <formula>INDIRECT(ADDRESS(ROW(),COLUMN()))=TRUNC(INDIRECT(ADDRESS(ROW(),COLUMN())))</formula>
    </cfRule>
  </conditionalFormatting>
  <conditionalFormatting sqref="S26">
    <cfRule type="expression" dxfId="2354" priority="255">
      <formula>INDIRECT(ADDRESS(ROW(),COLUMN()))=TRUNC(INDIRECT(ADDRESS(ROW(),COLUMN())))</formula>
    </cfRule>
  </conditionalFormatting>
  <conditionalFormatting sqref="T27:Y27">
    <cfRule type="expression" dxfId="2353" priority="254">
      <formula>INDIRECT(ADDRESS(ROW(),COLUMN()))=TRUNC(INDIRECT(ADDRESS(ROW(),COLUMN())))</formula>
    </cfRule>
  </conditionalFormatting>
  <conditionalFormatting sqref="T26:Y26">
    <cfRule type="expression" dxfId="2352" priority="253">
      <formula>INDIRECT(ADDRESS(ROW(),COLUMN()))=TRUNC(INDIRECT(ADDRESS(ROW(),COLUMN())))</formula>
    </cfRule>
  </conditionalFormatting>
  <conditionalFormatting sqref="Z27">
    <cfRule type="expression" dxfId="2351" priority="252">
      <formula>INDIRECT(ADDRESS(ROW(),COLUMN()))=TRUNC(INDIRECT(ADDRESS(ROW(),COLUMN())))</formula>
    </cfRule>
  </conditionalFormatting>
  <conditionalFormatting sqref="Z26">
    <cfRule type="expression" dxfId="2350" priority="251">
      <formula>INDIRECT(ADDRESS(ROW(),COLUMN()))=TRUNC(INDIRECT(ADDRESS(ROW(),COLUMN())))</formula>
    </cfRule>
  </conditionalFormatting>
  <conditionalFormatting sqref="AA27:AF27">
    <cfRule type="expression" dxfId="2349" priority="250">
      <formula>INDIRECT(ADDRESS(ROW(),COLUMN()))=TRUNC(INDIRECT(ADDRESS(ROW(),COLUMN())))</formula>
    </cfRule>
  </conditionalFormatting>
  <conditionalFormatting sqref="AA26:AF26">
    <cfRule type="expression" dxfId="2348" priority="249">
      <formula>INDIRECT(ADDRESS(ROW(),COLUMN()))=TRUNC(INDIRECT(ADDRESS(ROW(),COLUMN())))</formula>
    </cfRule>
  </conditionalFormatting>
  <conditionalFormatting sqref="AG27">
    <cfRule type="expression" dxfId="2347" priority="248">
      <formula>INDIRECT(ADDRESS(ROW(),COLUMN()))=TRUNC(INDIRECT(ADDRESS(ROW(),COLUMN())))</formula>
    </cfRule>
  </conditionalFormatting>
  <conditionalFormatting sqref="AG26">
    <cfRule type="expression" dxfId="2346" priority="247">
      <formula>INDIRECT(ADDRESS(ROW(),COLUMN()))=TRUNC(INDIRECT(ADDRESS(ROW(),COLUMN())))</formula>
    </cfRule>
  </conditionalFormatting>
  <conditionalFormatting sqref="AH27:AM27">
    <cfRule type="expression" dxfId="2345" priority="246">
      <formula>INDIRECT(ADDRESS(ROW(),COLUMN()))=TRUNC(INDIRECT(ADDRESS(ROW(),COLUMN())))</formula>
    </cfRule>
  </conditionalFormatting>
  <conditionalFormatting sqref="AH26:AM26">
    <cfRule type="expression" dxfId="2344" priority="245">
      <formula>INDIRECT(ADDRESS(ROW(),COLUMN()))=TRUNC(INDIRECT(ADDRESS(ROW(),COLUMN())))</formula>
    </cfRule>
  </conditionalFormatting>
  <conditionalFormatting sqref="AN27">
    <cfRule type="expression" dxfId="2343" priority="244">
      <formula>INDIRECT(ADDRESS(ROW(),COLUMN()))=TRUNC(INDIRECT(ADDRESS(ROW(),COLUMN())))</formula>
    </cfRule>
  </conditionalFormatting>
  <conditionalFormatting sqref="AN26">
    <cfRule type="expression" dxfId="2342" priority="243">
      <formula>INDIRECT(ADDRESS(ROW(),COLUMN()))=TRUNC(INDIRECT(ADDRESS(ROW(),COLUMN())))</formula>
    </cfRule>
  </conditionalFormatting>
  <conditionalFormatting sqref="AO27:AT27">
    <cfRule type="expression" dxfId="2341" priority="242">
      <formula>INDIRECT(ADDRESS(ROW(),COLUMN()))=TRUNC(INDIRECT(ADDRESS(ROW(),COLUMN())))</formula>
    </cfRule>
  </conditionalFormatting>
  <conditionalFormatting sqref="AO26:AT26">
    <cfRule type="expression" dxfId="2340" priority="241">
      <formula>INDIRECT(ADDRESS(ROW(),COLUMN()))=TRUNC(INDIRECT(ADDRESS(ROW(),COLUMN())))</formula>
    </cfRule>
  </conditionalFormatting>
  <conditionalFormatting sqref="AU27">
    <cfRule type="expression" dxfId="2339" priority="240">
      <formula>INDIRECT(ADDRESS(ROW(),COLUMN()))=TRUNC(INDIRECT(ADDRESS(ROW(),COLUMN())))</formula>
    </cfRule>
  </conditionalFormatting>
  <conditionalFormatting sqref="AU26">
    <cfRule type="expression" dxfId="2338" priority="239">
      <formula>INDIRECT(ADDRESS(ROW(),COLUMN()))=TRUNC(INDIRECT(ADDRESS(ROW(),COLUMN())))</formula>
    </cfRule>
  </conditionalFormatting>
  <conditionalFormatting sqref="AV27:AW27">
    <cfRule type="expression" dxfId="2337" priority="238">
      <formula>INDIRECT(ADDRESS(ROW(),COLUMN()))=TRUNC(INDIRECT(ADDRESS(ROW(),COLUMN())))</formula>
    </cfRule>
  </conditionalFormatting>
  <conditionalFormatting sqref="AV26:AW26">
    <cfRule type="expression" dxfId="2336" priority="237">
      <formula>INDIRECT(ADDRESS(ROW(),COLUMN()))=TRUNC(INDIRECT(ADDRESS(ROW(),COLUMN())))</formula>
    </cfRule>
  </conditionalFormatting>
  <conditionalFormatting sqref="AX26:BA27">
    <cfRule type="expression" dxfId="2335" priority="236">
      <formula>INDIRECT(ADDRESS(ROW(),COLUMN()))=TRUNC(INDIRECT(ADDRESS(ROW(),COLUMN())))</formula>
    </cfRule>
  </conditionalFormatting>
  <conditionalFormatting sqref="S30">
    <cfRule type="expression" dxfId="2334" priority="235">
      <formula>INDIRECT(ADDRESS(ROW(),COLUMN()))=TRUNC(INDIRECT(ADDRESS(ROW(),COLUMN())))</formula>
    </cfRule>
  </conditionalFormatting>
  <conditionalFormatting sqref="S29">
    <cfRule type="expression" dxfId="2333" priority="234">
      <formula>INDIRECT(ADDRESS(ROW(),COLUMN()))=TRUNC(INDIRECT(ADDRESS(ROW(),COLUMN())))</formula>
    </cfRule>
  </conditionalFormatting>
  <conditionalFormatting sqref="T30:Y30">
    <cfRule type="expression" dxfId="2332" priority="233">
      <formula>INDIRECT(ADDRESS(ROW(),COLUMN()))=TRUNC(INDIRECT(ADDRESS(ROW(),COLUMN())))</formula>
    </cfRule>
  </conditionalFormatting>
  <conditionalFormatting sqref="T29:Y29">
    <cfRule type="expression" dxfId="2331" priority="232">
      <formula>INDIRECT(ADDRESS(ROW(),COLUMN()))=TRUNC(INDIRECT(ADDRESS(ROW(),COLUMN())))</formula>
    </cfRule>
  </conditionalFormatting>
  <conditionalFormatting sqref="Z30">
    <cfRule type="expression" dxfId="2330" priority="231">
      <formula>INDIRECT(ADDRESS(ROW(),COLUMN()))=TRUNC(INDIRECT(ADDRESS(ROW(),COLUMN())))</formula>
    </cfRule>
  </conditionalFormatting>
  <conditionalFormatting sqref="Z29">
    <cfRule type="expression" dxfId="2329" priority="230">
      <formula>INDIRECT(ADDRESS(ROW(),COLUMN()))=TRUNC(INDIRECT(ADDRESS(ROW(),COLUMN())))</formula>
    </cfRule>
  </conditionalFormatting>
  <conditionalFormatting sqref="AA30:AF30">
    <cfRule type="expression" dxfId="2328" priority="229">
      <formula>INDIRECT(ADDRESS(ROW(),COLUMN()))=TRUNC(INDIRECT(ADDRESS(ROW(),COLUMN())))</formula>
    </cfRule>
  </conditionalFormatting>
  <conditionalFormatting sqref="AA29:AF29">
    <cfRule type="expression" dxfId="2327" priority="228">
      <formula>INDIRECT(ADDRESS(ROW(),COLUMN()))=TRUNC(INDIRECT(ADDRESS(ROW(),COLUMN())))</formula>
    </cfRule>
  </conditionalFormatting>
  <conditionalFormatting sqref="AG30">
    <cfRule type="expression" dxfId="2326" priority="227">
      <formula>INDIRECT(ADDRESS(ROW(),COLUMN()))=TRUNC(INDIRECT(ADDRESS(ROW(),COLUMN())))</formula>
    </cfRule>
  </conditionalFormatting>
  <conditionalFormatting sqref="AG29">
    <cfRule type="expression" dxfId="2325" priority="226">
      <formula>INDIRECT(ADDRESS(ROW(),COLUMN()))=TRUNC(INDIRECT(ADDRESS(ROW(),COLUMN())))</formula>
    </cfRule>
  </conditionalFormatting>
  <conditionalFormatting sqref="AH30:AM30">
    <cfRule type="expression" dxfId="2324" priority="225">
      <formula>INDIRECT(ADDRESS(ROW(),COLUMN()))=TRUNC(INDIRECT(ADDRESS(ROW(),COLUMN())))</formula>
    </cfRule>
  </conditionalFormatting>
  <conditionalFormatting sqref="AH29:AM29">
    <cfRule type="expression" dxfId="2323" priority="224">
      <formula>INDIRECT(ADDRESS(ROW(),COLUMN()))=TRUNC(INDIRECT(ADDRESS(ROW(),COLUMN())))</formula>
    </cfRule>
  </conditionalFormatting>
  <conditionalFormatting sqref="AN30">
    <cfRule type="expression" dxfId="2322" priority="223">
      <formula>INDIRECT(ADDRESS(ROW(),COLUMN()))=TRUNC(INDIRECT(ADDRESS(ROW(),COLUMN())))</formula>
    </cfRule>
  </conditionalFormatting>
  <conditionalFormatting sqref="AN29">
    <cfRule type="expression" dxfId="2321" priority="222">
      <formula>INDIRECT(ADDRESS(ROW(),COLUMN()))=TRUNC(INDIRECT(ADDRESS(ROW(),COLUMN())))</formula>
    </cfRule>
  </conditionalFormatting>
  <conditionalFormatting sqref="AO30:AT30">
    <cfRule type="expression" dxfId="2320" priority="221">
      <formula>INDIRECT(ADDRESS(ROW(),COLUMN()))=TRUNC(INDIRECT(ADDRESS(ROW(),COLUMN())))</formula>
    </cfRule>
  </conditionalFormatting>
  <conditionalFormatting sqref="AO29:AT29">
    <cfRule type="expression" dxfId="2319" priority="220">
      <formula>INDIRECT(ADDRESS(ROW(),COLUMN()))=TRUNC(INDIRECT(ADDRESS(ROW(),COLUMN())))</formula>
    </cfRule>
  </conditionalFormatting>
  <conditionalFormatting sqref="AU30">
    <cfRule type="expression" dxfId="2318" priority="219">
      <formula>INDIRECT(ADDRESS(ROW(),COLUMN()))=TRUNC(INDIRECT(ADDRESS(ROW(),COLUMN())))</formula>
    </cfRule>
  </conditionalFormatting>
  <conditionalFormatting sqref="AU29">
    <cfRule type="expression" dxfId="2317" priority="218">
      <formula>INDIRECT(ADDRESS(ROW(),COLUMN()))=TRUNC(INDIRECT(ADDRESS(ROW(),COLUMN())))</formula>
    </cfRule>
  </conditionalFormatting>
  <conditionalFormatting sqref="AV30:AW30">
    <cfRule type="expression" dxfId="2316" priority="217">
      <formula>INDIRECT(ADDRESS(ROW(),COLUMN()))=TRUNC(INDIRECT(ADDRESS(ROW(),COLUMN())))</formula>
    </cfRule>
  </conditionalFormatting>
  <conditionalFormatting sqref="AV29:AW29">
    <cfRule type="expression" dxfId="2315" priority="216">
      <formula>INDIRECT(ADDRESS(ROW(),COLUMN()))=TRUNC(INDIRECT(ADDRESS(ROW(),COLUMN())))</formula>
    </cfRule>
  </conditionalFormatting>
  <conditionalFormatting sqref="AX29:BA30">
    <cfRule type="expression" dxfId="2314" priority="215">
      <formula>INDIRECT(ADDRESS(ROW(),COLUMN()))=TRUNC(INDIRECT(ADDRESS(ROW(),COLUMN())))</formula>
    </cfRule>
  </conditionalFormatting>
  <conditionalFormatting sqref="S33">
    <cfRule type="expression" dxfId="2313" priority="214">
      <formula>INDIRECT(ADDRESS(ROW(),COLUMN()))=TRUNC(INDIRECT(ADDRESS(ROW(),COLUMN())))</formula>
    </cfRule>
  </conditionalFormatting>
  <conditionalFormatting sqref="S32">
    <cfRule type="expression" dxfId="2312" priority="213">
      <formula>INDIRECT(ADDRESS(ROW(),COLUMN()))=TRUNC(INDIRECT(ADDRESS(ROW(),COLUMN())))</formula>
    </cfRule>
  </conditionalFormatting>
  <conditionalFormatting sqref="T33:Y33">
    <cfRule type="expression" dxfId="2311" priority="212">
      <formula>INDIRECT(ADDRESS(ROW(),COLUMN()))=TRUNC(INDIRECT(ADDRESS(ROW(),COLUMN())))</formula>
    </cfRule>
  </conditionalFormatting>
  <conditionalFormatting sqref="T32:Y32">
    <cfRule type="expression" dxfId="2310" priority="211">
      <formula>INDIRECT(ADDRESS(ROW(),COLUMN()))=TRUNC(INDIRECT(ADDRESS(ROW(),COLUMN())))</formula>
    </cfRule>
  </conditionalFormatting>
  <conditionalFormatting sqref="Z33">
    <cfRule type="expression" dxfId="2309" priority="210">
      <formula>INDIRECT(ADDRESS(ROW(),COLUMN()))=TRUNC(INDIRECT(ADDRESS(ROW(),COLUMN())))</formula>
    </cfRule>
  </conditionalFormatting>
  <conditionalFormatting sqref="Z32">
    <cfRule type="expression" dxfId="2308" priority="209">
      <formula>INDIRECT(ADDRESS(ROW(),COLUMN()))=TRUNC(INDIRECT(ADDRESS(ROW(),COLUMN())))</formula>
    </cfRule>
  </conditionalFormatting>
  <conditionalFormatting sqref="AA33:AF33">
    <cfRule type="expression" dxfId="2307" priority="208">
      <formula>INDIRECT(ADDRESS(ROW(),COLUMN()))=TRUNC(INDIRECT(ADDRESS(ROW(),COLUMN())))</formula>
    </cfRule>
  </conditionalFormatting>
  <conditionalFormatting sqref="AA32:AF32">
    <cfRule type="expression" dxfId="2306" priority="207">
      <formula>INDIRECT(ADDRESS(ROW(),COLUMN()))=TRUNC(INDIRECT(ADDRESS(ROW(),COLUMN())))</formula>
    </cfRule>
  </conditionalFormatting>
  <conditionalFormatting sqref="AG33">
    <cfRule type="expression" dxfId="2305" priority="206">
      <formula>INDIRECT(ADDRESS(ROW(),COLUMN()))=TRUNC(INDIRECT(ADDRESS(ROW(),COLUMN())))</formula>
    </cfRule>
  </conditionalFormatting>
  <conditionalFormatting sqref="AG32">
    <cfRule type="expression" dxfId="2304" priority="205">
      <formula>INDIRECT(ADDRESS(ROW(),COLUMN()))=TRUNC(INDIRECT(ADDRESS(ROW(),COLUMN())))</formula>
    </cfRule>
  </conditionalFormatting>
  <conditionalFormatting sqref="AH33:AM33">
    <cfRule type="expression" dxfId="2303" priority="204">
      <formula>INDIRECT(ADDRESS(ROW(),COLUMN()))=TRUNC(INDIRECT(ADDRESS(ROW(),COLUMN())))</formula>
    </cfRule>
  </conditionalFormatting>
  <conditionalFormatting sqref="AH32:AM32">
    <cfRule type="expression" dxfId="2302" priority="203">
      <formula>INDIRECT(ADDRESS(ROW(),COLUMN()))=TRUNC(INDIRECT(ADDRESS(ROW(),COLUMN())))</formula>
    </cfRule>
  </conditionalFormatting>
  <conditionalFormatting sqref="AN33">
    <cfRule type="expression" dxfId="2301" priority="202">
      <formula>INDIRECT(ADDRESS(ROW(),COLUMN()))=TRUNC(INDIRECT(ADDRESS(ROW(),COLUMN())))</formula>
    </cfRule>
  </conditionalFormatting>
  <conditionalFormatting sqref="AN32">
    <cfRule type="expression" dxfId="2300" priority="201">
      <formula>INDIRECT(ADDRESS(ROW(),COLUMN()))=TRUNC(INDIRECT(ADDRESS(ROW(),COLUMN())))</formula>
    </cfRule>
  </conditionalFormatting>
  <conditionalFormatting sqref="AO33:AT33">
    <cfRule type="expression" dxfId="2299" priority="200">
      <formula>INDIRECT(ADDRESS(ROW(),COLUMN()))=TRUNC(INDIRECT(ADDRESS(ROW(),COLUMN())))</formula>
    </cfRule>
  </conditionalFormatting>
  <conditionalFormatting sqref="AO32:AT32">
    <cfRule type="expression" dxfId="2298" priority="199">
      <formula>INDIRECT(ADDRESS(ROW(),COLUMN()))=TRUNC(INDIRECT(ADDRESS(ROW(),COLUMN())))</formula>
    </cfRule>
  </conditionalFormatting>
  <conditionalFormatting sqref="AU33">
    <cfRule type="expression" dxfId="2297" priority="198">
      <formula>INDIRECT(ADDRESS(ROW(),COLUMN()))=TRUNC(INDIRECT(ADDRESS(ROW(),COLUMN())))</formula>
    </cfRule>
  </conditionalFormatting>
  <conditionalFormatting sqref="AU32">
    <cfRule type="expression" dxfId="2296" priority="197">
      <formula>INDIRECT(ADDRESS(ROW(),COLUMN()))=TRUNC(INDIRECT(ADDRESS(ROW(),COLUMN())))</formula>
    </cfRule>
  </conditionalFormatting>
  <conditionalFormatting sqref="AV33:AW33">
    <cfRule type="expression" dxfId="2295" priority="196">
      <formula>INDIRECT(ADDRESS(ROW(),COLUMN()))=TRUNC(INDIRECT(ADDRESS(ROW(),COLUMN())))</formula>
    </cfRule>
  </conditionalFormatting>
  <conditionalFormatting sqref="AV32:AW32">
    <cfRule type="expression" dxfId="2294" priority="195">
      <formula>INDIRECT(ADDRESS(ROW(),COLUMN()))=TRUNC(INDIRECT(ADDRESS(ROW(),COLUMN())))</formula>
    </cfRule>
  </conditionalFormatting>
  <conditionalFormatting sqref="AX32:BA33">
    <cfRule type="expression" dxfId="2293" priority="194">
      <formula>INDIRECT(ADDRESS(ROW(),COLUMN()))=TRUNC(INDIRECT(ADDRESS(ROW(),COLUMN())))</formula>
    </cfRule>
  </conditionalFormatting>
  <conditionalFormatting sqref="S36">
    <cfRule type="expression" dxfId="2292" priority="193">
      <formula>INDIRECT(ADDRESS(ROW(),COLUMN()))=TRUNC(INDIRECT(ADDRESS(ROW(),COLUMN())))</formula>
    </cfRule>
  </conditionalFormatting>
  <conditionalFormatting sqref="S35">
    <cfRule type="expression" dxfId="2291" priority="192">
      <formula>INDIRECT(ADDRESS(ROW(),COLUMN()))=TRUNC(INDIRECT(ADDRESS(ROW(),COLUMN())))</formula>
    </cfRule>
  </conditionalFormatting>
  <conditionalFormatting sqref="T36:Y36">
    <cfRule type="expression" dxfId="2290" priority="191">
      <formula>INDIRECT(ADDRESS(ROW(),COLUMN()))=TRUNC(INDIRECT(ADDRESS(ROW(),COLUMN())))</formula>
    </cfRule>
  </conditionalFormatting>
  <conditionalFormatting sqref="T35:Y35">
    <cfRule type="expression" dxfId="2289" priority="190">
      <formula>INDIRECT(ADDRESS(ROW(),COLUMN()))=TRUNC(INDIRECT(ADDRESS(ROW(),COLUMN())))</formula>
    </cfRule>
  </conditionalFormatting>
  <conditionalFormatting sqref="Z36">
    <cfRule type="expression" dxfId="2288" priority="189">
      <formula>INDIRECT(ADDRESS(ROW(),COLUMN()))=TRUNC(INDIRECT(ADDRESS(ROW(),COLUMN())))</formula>
    </cfRule>
  </conditionalFormatting>
  <conditionalFormatting sqref="Z35">
    <cfRule type="expression" dxfId="2287" priority="188">
      <formula>INDIRECT(ADDRESS(ROW(),COLUMN()))=TRUNC(INDIRECT(ADDRESS(ROW(),COLUMN())))</formula>
    </cfRule>
  </conditionalFormatting>
  <conditionalFormatting sqref="AA36:AF36">
    <cfRule type="expression" dxfId="2286" priority="187">
      <formula>INDIRECT(ADDRESS(ROW(),COLUMN()))=TRUNC(INDIRECT(ADDRESS(ROW(),COLUMN())))</formula>
    </cfRule>
  </conditionalFormatting>
  <conditionalFormatting sqref="AA35:AF35">
    <cfRule type="expression" dxfId="2285" priority="186">
      <formula>INDIRECT(ADDRESS(ROW(),COLUMN()))=TRUNC(INDIRECT(ADDRESS(ROW(),COLUMN())))</formula>
    </cfRule>
  </conditionalFormatting>
  <conditionalFormatting sqref="AG36">
    <cfRule type="expression" dxfId="2284" priority="185">
      <formula>INDIRECT(ADDRESS(ROW(),COLUMN()))=TRUNC(INDIRECT(ADDRESS(ROW(),COLUMN())))</formula>
    </cfRule>
  </conditionalFormatting>
  <conditionalFormatting sqref="AG35">
    <cfRule type="expression" dxfId="2283" priority="184">
      <formula>INDIRECT(ADDRESS(ROW(),COLUMN()))=TRUNC(INDIRECT(ADDRESS(ROW(),COLUMN())))</formula>
    </cfRule>
  </conditionalFormatting>
  <conditionalFormatting sqref="AH36:AM36">
    <cfRule type="expression" dxfId="2282" priority="183">
      <formula>INDIRECT(ADDRESS(ROW(),COLUMN()))=TRUNC(INDIRECT(ADDRESS(ROW(),COLUMN())))</formula>
    </cfRule>
  </conditionalFormatting>
  <conditionalFormatting sqref="AH35:AM35">
    <cfRule type="expression" dxfId="2281" priority="182">
      <formula>INDIRECT(ADDRESS(ROW(),COLUMN()))=TRUNC(INDIRECT(ADDRESS(ROW(),COLUMN())))</formula>
    </cfRule>
  </conditionalFormatting>
  <conditionalFormatting sqref="AN36">
    <cfRule type="expression" dxfId="2280" priority="181">
      <formula>INDIRECT(ADDRESS(ROW(),COLUMN()))=TRUNC(INDIRECT(ADDRESS(ROW(),COLUMN())))</formula>
    </cfRule>
  </conditionalFormatting>
  <conditionalFormatting sqref="AN35">
    <cfRule type="expression" dxfId="2279" priority="180">
      <formula>INDIRECT(ADDRESS(ROW(),COLUMN()))=TRUNC(INDIRECT(ADDRESS(ROW(),COLUMN())))</formula>
    </cfRule>
  </conditionalFormatting>
  <conditionalFormatting sqref="AO36:AT36">
    <cfRule type="expression" dxfId="2278" priority="179">
      <formula>INDIRECT(ADDRESS(ROW(),COLUMN()))=TRUNC(INDIRECT(ADDRESS(ROW(),COLUMN())))</formula>
    </cfRule>
  </conditionalFormatting>
  <conditionalFormatting sqref="AO35:AT35">
    <cfRule type="expression" dxfId="2277" priority="178">
      <formula>INDIRECT(ADDRESS(ROW(),COLUMN()))=TRUNC(INDIRECT(ADDRESS(ROW(),COLUMN())))</formula>
    </cfRule>
  </conditionalFormatting>
  <conditionalFormatting sqref="AU36">
    <cfRule type="expression" dxfId="2276" priority="177">
      <formula>INDIRECT(ADDRESS(ROW(),COLUMN()))=TRUNC(INDIRECT(ADDRESS(ROW(),COLUMN())))</formula>
    </cfRule>
  </conditionalFormatting>
  <conditionalFormatting sqref="AU35">
    <cfRule type="expression" dxfId="2275" priority="176">
      <formula>INDIRECT(ADDRESS(ROW(),COLUMN()))=TRUNC(INDIRECT(ADDRESS(ROW(),COLUMN())))</formula>
    </cfRule>
  </conditionalFormatting>
  <conditionalFormatting sqref="AV36:AW36">
    <cfRule type="expression" dxfId="2274" priority="175">
      <formula>INDIRECT(ADDRESS(ROW(),COLUMN()))=TRUNC(INDIRECT(ADDRESS(ROW(),COLUMN())))</formula>
    </cfRule>
  </conditionalFormatting>
  <conditionalFormatting sqref="AV35:AW35">
    <cfRule type="expression" dxfId="2273" priority="174">
      <formula>INDIRECT(ADDRESS(ROW(),COLUMN()))=TRUNC(INDIRECT(ADDRESS(ROW(),COLUMN())))</formula>
    </cfRule>
  </conditionalFormatting>
  <conditionalFormatting sqref="AX35:BA36">
    <cfRule type="expression" dxfId="2272" priority="173">
      <formula>INDIRECT(ADDRESS(ROW(),COLUMN()))=TRUNC(INDIRECT(ADDRESS(ROW(),COLUMN())))</formula>
    </cfRule>
  </conditionalFormatting>
  <conditionalFormatting sqref="S39">
    <cfRule type="expression" dxfId="2271" priority="172">
      <formula>INDIRECT(ADDRESS(ROW(),COLUMN()))=TRUNC(INDIRECT(ADDRESS(ROW(),COLUMN())))</formula>
    </cfRule>
  </conditionalFormatting>
  <conditionalFormatting sqref="S38">
    <cfRule type="expression" dxfId="2270" priority="171">
      <formula>INDIRECT(ADDRESS(ROW(),COLUMN()))=TRUNC(INDIRECT(ADDRESS(ROW(),COLUMN())))</formula>
    </cfRule>
  </conditionalFormatting>
  <conditionalFormatting sqref="T39:Y39">
    <cfRule type="expression" dxfId="2269" priority="170">
      <formula>INDIRECT(ADDRESS(ROW(),COLUMN()))=TRUNC(INDIRECT(ADDRESS(ROW(),COLUMN())))</formula>
    </cfRule>
  </conditionalFormatting>
  <conditionalFormatting sqref="T38:Y38">
    <cfRule type="expression" dxfId="2268" priority="169">
      <formula>INDIRECT(ADDRESS(ROW(),COLUMN()))=TRUNC(INDIRECT(ADDRESS(ROW(),COLUMN())))</formula>
    </cfRule>
  </conditionalFormatting>
  <conditionalFormatting sqref="Z39">
    <cfRule type="expression" dxfId="2267" priority="168">
      <formula>INDIRECT(ADDRESS(ROW(),COLUMN()))=TRUNC(INDIRECT(ADDRESS(ROW(),COLUMN())))</formula>
    </cfRule>
  </conditionalFormatting>
  <conditionalFormatting sqref="Z38">
    <cfRule type="expression" dxfId="2266" priority="167">
      <formula>INDIRECT(ADDRESS(ROW(),COLUMN()))=TRUNC(INDIRECT(ADDRESS(ROW(),COLUMN())))</formula>
    </cfRule>
  </conditionalFormatting>
  <conditionalFormatting sqref="AA39:AF39">
    <cfRule type="expression" dxfId="2265" priority="166">
      <formula>INDIRECT(ADDRESS(ROW(),COLUMN()))=TRUNC(INDIRECT(ADDRESS(ROW(),COLUMN())))</formula>
    </cfRule>
  </conditionalFormatting>
  <conditionalFormatting sqref="AA38:AF38">
    <cfRule type="expression" dxfId="2264" priority="165">
      <formula>INDIRECT(ADDRESS(ROW(),COLUMN()))=TRUNC(INDIRECT(ADDRESS(ROW(),COLUMN())))</formula>
    </cfRule>
  </conditionalFormatting>
  <conditionalFormatting sqref="AG39">
    <cfRule type="expression" dxfId="2263" priority="164">
      <formula>INDIRECT(ADDRESS(ROW(),COLUMN()))=TRUNC(INDIRECT(ADDRESS(ROW(),COLUMN())))</formula>
    </cfRule>
  </conditionalFormatting>
  <conditionalFormatting sqref="AG38">
    <cfRule type="expression" dxfId="2262" priority="163">
      <formula>INDIRECT(ADDRESS(ROW(),COLUMN()))=TRUNC(INDIRECT(ADDRESS(ROW(),COLUMN())))</formula>
    </cfRule>
  </conditionalFormatting>
  <conditionalFormatting sqref="AH39:AM39">
    <cfRule type="expression" dxfId="2261" priority="162">
      <formula>INDIRECT(ADDRESS(ROW(),COLUMN()))=TRUNC(INDIRECT(ADDRESS(ROW(),COLUMN())))</formula>
    </cfRule>
  </conditionalFormatting>
  <conditionalFormatting sqref="AH38:AM38">
    <cfRule type="expression" dxfId="2260" priority="161">
      <formula>INDIRECT(ADDRESS(ROW(),COLUMN()))=TRUNC(INDIRECT(ADDRESS(ROW(),COLUMN())))</formula>
    </cfRule>
  </conditionalFormatting>
  <conditionalFormatting sqref="AN39">
    <cfRule type="expression" dxfId="2259" priority="160">
      <formula>INDIRECT(ADDRESS(ROW(),COLUMN()))=TRUNC(INDIRECT(ADDRESS(ROW(),COLUMN())))</formula>
    </cfRule>
  </conditionalFormatting>
  <conditionalFormatting sqref="AN38">
    <cfRule type="expression" dxfId="2258" priority="159">
      <formula>INDIRECT(ADDRESS(ROW(),COLUMN()))=TRUNC(INDIRECT(ADDRESS(ROW(),COLUMN())))</formula>
    </cfRule>
  </conditionalFormatting>
  <conditionalFormatting sqref="AO39:AT39">
    <cfRule type="expression" dxfId="2257" priority="158">
      <formula>INDIRECT(ADDRESS(ROW(),COLUMN()))=TRUNC(INDIRECT(ADDRESS(ROW(),COLUMN())))</formula>
    </cfRule>
  </conditionalFormatting>
  <conditionalFormatting sqref="AO38:AT38">
    <cfRule type="expression" dxfId="2256" priority="157">
      <formula>INDIRECT(ADDRESS(ROW(),COLUMN()))=TRUNC(INDIRECT(ADDRESS(ROW(),COLUMN())))</formula>
    </cfRule>
  </conditionalFormatting>
  <conditionalFormatting sqref="AU39">
    <cfRule type="expression" dxfId="2255" priority="156">
      <formula>INDIRECT(ADDRESS(ROW(),COLUMN()))=TRUNC(INDIRECT(ADDRESS(ROW(),COLUMN())))</formula>
    </cfRule>
  </conditionalFormatting>
  <conditionalFormatting sqref="AU38">
    <cfRule type="expression" dxfId="2254" priority="155">
      <formula>INDIRECT(ADDRESS(ROW(),COLUMN()))=TRUNC(INDIRECT(ADDRESS(ROW(),COLUMN())))</formula>
    </cfRule>
  </conditionalFormatting>
  <conditionalFormatting sqref="AV39:AW39">
    <cfRule type="expression" dxfId="2253" priority="154">
      <formula>INDIRECT(ADDRESS(ROW(),COLUMN()))=TRUNC(INDIRECT(ADDRESS(ROW(),COLUMN())))</formula>
    </cfRule>
  </conditionalFormatting>
  <conditionalFormatting sqref="AV38:AW38">
    <cfRule type="expression" dxfId="2252" priority="153">
      <formula>INDIRECT(ADDRESS(ROW(),COLUMN()))=TRUNC(INDIRECT(ADDRESS(ROW(),COLUMN())))</formula>
    </cfRule>
  </conditionalFormatting>
  <conditionalFormatting sqref="AX38:BA39">
    <cfRule type="expression" dxfId="2251" priority="152">
      <formula>INDIRECT(ADDRESS(ROW(),COLUMN()))=TRUNC(INDIRECT(ADDRESS(ROW(),COLUMN())))</formula>
    </cfRule>
  </conditionalFormatting>
  <conditionalFormatting sqref="S42">
    <cfRule type="expression" dxfId="2250" priority="151">
      <formula>INDIRECT(ADDRESS(ROW(),COLUMN()))=TRUNC(INDIRECT(ADDRESS(ROW(),COLUMN())))</formula>
    </cfRule>
  </conditionalFormatting>
  <conditionalFormatting sqref="S41">
    <cfRule type="expression" dxfId="2249" priority="150">
      <formula>INDIRECT(ADDRESS(ROW(),COLUMN()))=TRUNC(INDIRECT(ADDRESS(ROW(),COLUMN())))</formula>
    </cfRule>
  </conditionalFormatting>
  <conditionalFormatting sqref="T42:Y42">
    <cfRule type="expression" dxfId="2248" priority="149">
      <formula>INDIRECT(ADDRESS(ROW(),COLUMN()))=TRUNC(INDIRECT(ADDRESS(ROW(),COLUMN())))</formula>
    </cfRule>
  </conditionalFormatting>
  <conditionalFormatting sqref="T41:Y41">
    <cfRule type="expression" dxfId="2247" priority="148">
      <formula>INDIRECT(ADDRESS(ROW(),COLUMN()))=TRUNC(INDIRECT(ADDRESS(ROW(),COLUMN())))</formula>
    </cfRule>
  </conditionalFormatting>
  <conditionalFormatting sqref="Z42">
    <cfRule type="expression" dxfId="2246" priority="147">
      <formula>INDIRECT(ADDRESS(ROW(),COLUMN()))=TRUNC(INDIRECT(ADDRESS(ROW(),COLUMN())))</formula>
    </cfRule>
  </conditionalFormatting>
  <conditionalFormatting sqref="Z41">
    <cfRule type="expression" dxfId="2245" priority="146">
      <formula>INDIRECT(ADDRESS(ROW(),COLUMN()))=TRUNC(INDIRECT(ADDRESS(ROW(),COLUMN())))</formula>
    </cfRule>
  </conditionalFormatting>
  <conditionalFormatting sqref="AA42:AF42">
    <cfRule type="expression" dxfId="2244" priority="145">
      <formula>INDIRECT(ADDRESS(ROW(),COLUMN()))=TRUNC(INDIRECT(ADDRESS(ROW(),COLUMN())))</formula>
    </cfRule>
  </conditionalFormatting>
  <conditionalFormatting sqref="AA41:AF41">
    <cfRule type="expression" dxfId="2243" priority="144">
      <formula>INDIRECT(ADDRESS(ROW(),COLUMN()))=TRUNC(INDIRECT(ADDRESS(ROW(),COLUMN())))</formula>
    </cfRule>
  </conditionalFormatting>
  <conditionalFormatting sqref="AG42">
    <cfRule type="expression" dxfId="2242" priority="143">
      <formula>INDIRECT(ADDRESS(ROW(),COLUMN()))=TRUNC(INDIRECT(ADDRESS(ROW(),COLUMN())))</formula>
    </cfRule>
  </conditionalFormatting>
  <conditionalFormatting sqref="AG41">
    <cfRule type="expression" dxfId="2241" priority="142">
      <formula>INDIRECT(ADDRESS(ROW(),COLUMN()))=TRUNC(INDIRECT(ADDRESS(ROW(),COLUMN())))</formula>
    </cfRule>
  </conditionalFormatting>
  <conditionalFormatting sqref="AH42:AM42">
    <cfRule type="expression" dxfId="2240" priority="141">
      <formula>INDIRECT(ADDRESS(ROW(),COLUMN()))=TRUNC(INDIRECT(ADDRESS(ROW(),COLUMN())))</formula>
    </cfRule>
  </conditionalFormatting>
  <conditionalFormatting sqref="AH41:AM41">
    <cfRule type="expression" dxfId="2239" priority="140">
      <formula>INDIRECT(ADDRESS(ROW(),COLUMN()))=TRUNC(INDIRECT(ADDRESS(ROW(),COLUMN())))</formula>
    </cfRule>
  </conditionalFormatting>
  <conditionalFormatting sqref="AN42">
    <cfRule type="expression" dxfId="2238" priority="139">
      <formula>INDIRECT(ADDRESS(ROW(),COLUMN()))=TRUNC(INDIRECT(ADDRESS(ROW(),COLUMN())))</formula>
    </cfRule>
  </conditionalFormatting>
  <conditionalFormatting sqref="AN41">
    <cfRule type="expression" dxfId="2237" priority="138">
      <formula>INDIRECT(ADDRESS(ROW(),COLUMN()))=TRUNC(INDIRECT(ADDRESS(ROW(),COLUMN())))</formula>
    </cfRule>
  </conditionalFormatting>
  <conditionalFormatting sqref="AO42:AT42">
    <cfRule type="expression" dxfId="2236" priority="137">
      <formula>INDIRECT(ADDRESS(ROW(),COLUMN()))=TRUNC(INDIRECT(ADDRESS(ROW(),COLUMN())))</formula>
    </cfRule>
  </conditionalFormatting>
  <conditionalFormatting sqref="AO41:AT41">
    <cfRule type="expression" dxfId="2235" priority="136">
      <formula>INDIRECT(ADDRESS(ROW(),COLUMN()))=TRUNC(INDIRECT(ADDRESS(ROW(),COLUMN())))</formula>
    </cfRule>
  </conditionalFormatting>
  <conditionalFormatting sqref="AU42">
    <cfRule type="expression" dxfId="2234" priority="135">
      <formula>INDIRECT(ADDRESS(ROW(),COLUMN()))=TRUNC(INDIRECT(ADDRESS(ROW(),COLUMN())))</formula>
    </cfRule>
  </conditionalFormatting>
  <conditionalFormatting sqref="AU41">
    <cfRule type="expression" dxfId="2233" priority="134">
      <formula>INDIRECT(ADDRESS(ROW(),COLUMN()))=TRUNC(INDIRECT(ADDRESS(ROW(),COLUMN())))</formula>
    </cfRule>
  </conditionalFormatting>
  <conditionalFormatting sqref="AV42:AW42">
    <cfRule type="expression" dxfId="2232" priority="133">
      <formula>INDIRECT(ADDRESS(ROW(),COLUMN()))=TRUNC(INDIRECT(ADDRESS(ROW(),COLUMN())))</formula>
    </cfRule>
  </conditionalFormatting>
  <conditionalFormatting sqref="AV41:AW41">
    <cfRule type="expression" dxfId="2231" priority="132">
      <formula>INDIRECT(ADDRESS(ROW(),COLUMN()))=TRUNC(INDIRECT(ADDRESS(ROW(),COLUMN())))</formula>
    </cfRule>
  </conditionalFormatting>
  <conditionalFormatting sqref="AX41:BA42">
    <cfRule type="expression" dxfId="2230" priority="131">
      <formula>INDIRECT(ADDRESS(ROW(),COLUMN()))=TRUNC(INDIRECT(ADDRESS(ROW(),COLUMN())))</formula>
    </cfRule>
  </conditionalFormatting>
  <conditionalFormatting sqref="S45">
    <cfRule type="expression" dxfId="2229" priority="130">
      <formula>INDIRECT(ADDRESS(ROW(),COLUMN()))=TRUNC(INDIRECT(ADDRESS(ROW(),COLUMN())))</formula>
    </cfRule>
  </conditionalFormatting>
  <conditionalFormatting sqref="S44">
    <cfRule type="expression" dxfId="2228" priority="129">
      <formula>INDIRECT(ADDRESS(ROW(),COLUMN()))=TRUNC(INDIRECT(ADDRESS(ROW(),COLUMN())))</formula>
    </cfRule>
  </conditionalFormatting>
  <conditionalFormatting sqref="T45:Y45">
    <cfRule type="expression" dxfId="2227" priority="128">
      <formula>INDIRECT(ADDRESS(ROW(),COLUMN()))=TRUNC(INDIRECT(ADDRESS(ROW(),COLUMN())))</formula>
    </cfRule>
  </conditionalFormatting>
  <conditionalFormatting sqref="T44:Y44">
    <cfRule type="expression" dxfId="2226" priority="127">
      <formula>INDIRECT(ADDRESS(ROW(),COLUMN()))=TRUNC(INDIRECT(ADDRESS(ROW(),COLUMN())))</formula>
    </cfRule>
  </conditionalFormatting>
  <conditionalFormatting sqref="Z45">
    <cfRule type="expression" dxfId="2225" priority="126">
      <formula>INDIRECT(ADDRESS(ROW(),COLUMN()))=TRUNC(INDIRECT(ADDRESS(ROW(),COLUMN())))</formula>
    </cfRule>
  </conditionalFormatting>
  <conditionalFormatting sqref="Z44">
    <cfRule type="expression" dxfId="2224" priority="125">
      <formula>INDIRECT(ADDRESS(ROW(),COLUMN()))=TRUNC(INDIRECT(ADDRESS(ROW(),COLUMN())))</formula>
    </cfRule>
  </conditionalFormatting>
  <conditionalFormatting sqref="AA45:AF45">
    <cfRule type="expression" dxfId="2223" priority="124">
      <formula>INDIRECT(ADDRESS(ROW(),COLUMN()))=TRUNC(INDIRECT(ADDRESS(ROW(),COLUMN())))</formula>
    </cfRule>
  </conditionalFormatting>
  <conditionalFormatting sqref="AA44:AF44">
    <cfRule type="expression" dxfId="2222" priority="123">
      <formula>INDIRECT(ADDRESS(ROW(),COLUMN()))=TRUNC(INDIRECT(ADDRESS(ROW(),COLUMN())))</formula>
    </cfRule>
  </conditionalFormatting>
  <conditionalFormatting sqref="AG45">
    <cfRule type="expression" dxfId="2221" priority="122">
      <formula>INDIRECT(ADDRESS(ROW(),COLUMN()))=TRUNC(INDIRECT(ADDRESS(ROW(),COLUMN())))</formula>
    </cfRule>
  </conditionalFormatting>
  <conditionalFormatting sqref="AG44">
    <cfRule type="expression" dxfId="2220" priority="121">
      <formula>INDIRECT(ADDRESS(ROW(),COLUMN()))=TRUNC(INDIRECT(ADDRESS(ROW(),COLUMN())))</formula>
    </cfRule>
  </conditionalFormatting>
  <conditionalFormatting sqref="AH45:AM45">
    <cfRule type="expression" dxfId="2219" priority="120">
      <formula>INDIRECT(ADDRESS(ROW(),COLUMN()))=TRUNC(INDIRECT(ADDRESS(ROW(),COLUMN())))</formula>
    </cfRule>
  </conditionalFormatting>
  <conditionalFormatting sqref="AH44:AM44">
    <cfRule type="expression" dxfId="2218" priority="119">
      <formula>INDIRECT(ADDRESS(ROW(),COLUMN()))=TRUNC(INDIRECT(ADDRESS(ROW(),COLUMN())))</formula>
    </cfRule>
  </conditionalFormatting>
  <conditionalFormatting sqref="AN45">
    <cfRule type="expression" dxfId="2217" priority="118">
      <formula>INDIRECT(ADDRESS(ROW(),COLUMN()))=TRUNC(INDIRECT(ADDRESS(ROW(),COLUMN())))</formula>
    </cfRule>
  </conditionalFormatting>
  <conditionalFormatting sqref="AN44">
    <cfRule type="expression" dxfId="2216" priority="117">
      <formula>INDIRECT(ADDRESS(ROW(),COLUMN()))=TRUNC(INDIRECT(ADDRESS(ROW(),COLUMN())))</formula>
    </cfRule>
  </conditionalFormatting>
  <conditionalFormatting sqref="AO45:AT45">
    <cfRule type="expression" dxfId="2215" priority="116">
      <formula>INDIRECT(ADDRESS(ROW(),COLUMN()))=TRUNC(INDIRECT(ADDRESS(ROW(),COLUMN())))</formula>
    </cfRule>
  </conditionalFormatting>
  <conditionalFormatting sqref="AO44:AT44">
    <cfRule type="expression" dxfId="2214" priority="115">
      <formula>INDIRECT(ADDRESS(ROW(),COLUMN()))=TRUNC(INDIRECT(ADDRESS(ROW(),COLUMN())))</formula>
    </cfRule>
  </conditionalFormatting>
  <conditionalFormatting sqref="AU45">
    <cfRule type="expression" dxfId="2213" priority="114">
      <formula>INDIRECT(ADDRESS(ROW(),COLUMN()))=TRUNC(INDIRECT(ADDRESS(ROW(),COLUMN())))</formula>
    </cfRule>
  </conditionalFormatting>
  <conditionalFormatting sqref="AU44">
    <cfRule type="expression" dxfId="2212" priority="113">
      <formula>INDIRECT(ADDRESS(ROW(),COLUMN()))=TRUNC(INDIRECT(ADDRESS(ROW(),COLUMN())))</formula>
    </cfRule>
  </conditionalFormatting>
  <conditionalFormatting sqref="AV45:AW45">
    <cfRule type="expression" dxfId="2211" priority="112">
      <formula>INDIRECT(ADDRESS(ROW(),COLUMN()))=TRUNC(INDIRECT(ADDRESS(ROW(),COLUMN())))</formula>
    </cfRule>
  </conditionalFormatting>
  <conditionalFormatting sqref="AV44:AW44">
    <cfRule type="expression" dxfId="2210" priority="111">
      <formula>INDIRECT(ADDRESS(ROW(),COLUMN()))=TRUNC(INDIRECT(ADDRESS(ROW(),COLUMN())))</formula>
    </cfRule>
  </conditionalFormatting>
  <conditionalFormatting sqref="AX44:BA45">
    <cfRule type="expression" dxfId="2209" priority="110">
      <formula>INDIRECT(ADDRESS(ROW(),COLUMN()))=TRUNC(INDIRECT(ADDRESS(ROW(),COLUMN())))</formula>
    </cfRule>
  </conditionalFormatting>
  <conditionalFormatting sqref="S48">
    <cfRule type="expression" dxfId="2208" priority="109">
      <formula>INDIRECT(ADDRESS(ROW(),COLUMN()))=TRUNC(INDIRECT(ADDRESS(ROW(),COLUMN())))</formula>
    </cfRule>
  </conditionalFormatting>
  <conditionalFormatting sqref="S47">
    <cfRule type="expression" dxfId="2207" priority="108">
      <formula>INDIRECT(ADDRESS(ROW(),COLUMN()))=TRUNC(INDIRECT(ADDRESS(ROW(),COLUMN())))</formula>
    </cfRule>
  </conditionalFormatting>
  <conditionalFormatting sqref="T48:Y48">
    <cfRule type="expression" dxfId="2206" priority="107">
      <formula>INDIRECT(ADDRESS(ROW(),COLUMN()))=TRUNC(INDIRECT(ADDRESS(ROW(),COLUMN())))</formula>
    </cfRule>
  </conditionalFormatting>
  <conditionalFormatting sqref="T47:Y47">
    <cfRule type="expression" dxfId="2205" priority="106">
      <formula>INDIRECT(ADDRESS(ROW(),COLUMN()))=TRUNC(INDIRECT(ADDRESS(ROW(),COLUMN())))</formula>
    </cfRule>
  </conditionalFormatting>
  <conditionalFormatting sqref="Z48">
    <cfRule type="expression" dxfId="2204" priority="105">
      <formula>INDIRECT(ADDRESS(ROW(),COLUMN()))=TRUNC(INDIRECT(ADDRESS(ROW(),COLUMN())))</formula>
    </cfRule>
  </conditionalFormatting>
  <conditionalFormatting sqref="Z47">
    <cfRule type="expression" dxfId="2203" priority="104">
      <formula>INDIRECT(ADDRESS(ROW(),COLUMN()))=TRUNC(INDIRECT(ADDRESS(ROW(),COLUMN())))</formula>
    </cfRule>
  </conditionalFormatting>
  <conditionalFormatting sqref="AA48:AF48">
    <cfRule type="expression" dxfId="2202" priority="103">
      <formula>INDIRECT(ADDRESS(ROW(),COLUMN()))=TRUNC(INDIRECT(ADDRESS(ROW(),COLUMN())))</formula>
    </cfRule>
  </conditionalFormatting>
  <conditionalFormatting sqref="AA47:AF47">
    <cfRule type="expression" dxfId="2201" priority="102">
      <formula>INDIRECT(ADDRESS(ROW(),COLUMN()))=TRUNC(INDIRECT(ADDRESS(ROW(),COLUMN())))</formula>
    </cfRule>
  </conditionalFormatting>
  <conditionalFormatting sqref="AG48">
    <cfRule type="expression" dxfId="2200" priority="101">
      <formula>INDIRECT(ADDRESS(ROW(),COLUMN()))=TRUNC(INDIRECT(ADDRESS(ROW(),COLUMN())))</formula>
    </cfRule>
  </conditionalFormatting>
  <conditionalFormatting sqref="AG47">
    <cfRule type="expression" dxfId="2199" priority="100">
      <formula>INDIRECT(ADDRESS(ROW(),COLUMN()))=TRUNC(INDIRECT(ADDRESS(ROW(),COLUMN())))</formula>
    </cfRule>
  </conditionalFormatting>
  <conditionalFormatting sqref="AH48:AM48">
    <cfRule type="expression" dxfId="2198" priority="99">
      <formula>INDIRECT(ADDRESS(ROW(),COLUMN()))=TRUNC(INDIRECT(ADDRESS(ROW(),COLUMN())))</formula>
    </cfRule>
  </conditionalFormatting>
  <conditionalFormatting sqref="AH47:AM47">
    <cfRule type="expression" dxfId="2197" priority="98">
      <formula>INDIRECT(ADDRESS(ROW(),COLUMN()))=TRUNC(INDIRECT(ADDRESS(ROW(),COLUMN())))</formula>
    </cfRule>
  </conditionalFormatting>
  <conditionalFormatting sqref="AN48">
    <cfRule type="expression" dxfId="2196" priority="97">
      <formula>INDIRECT(ADDRESS(ROW(),COLUMN()))=TRUNC(INDIRECT(ADDRESS(ROW(),COLUMN())))</formula>
    </cfRule>
  </conditionalFormatting>
  <conditionalFormatting sqref="AN47">
    <cfRule type="expression" dxfId="2195" priority="96">
      <formula>INDIRECT(ADDRESS(ROW(),COLUMN()))=TRUNC(INDIRECT(ADDRESS(ROW(),COLUMN())))</formula>
    </cfRule>
  </conditionalFormatting>
  <conditionalFormatting sqref="AO48:AT48">
    <cfRule type="expression" dxfId="2194" priority="95">
      <formula>INDIRECT(ADDRESS(ROW(),COLUMN()))=TRUNC(INDIRECT(ADDRESS(ROW(),COLUMN())))</formula>
    </cfRule>
  </conditionalFormatting>
  <conditionalFormatting sqref="AO47:AT47">
    <cfRule type="expression" dxfId="2193" priority="94">
      <formula>INDIRECT(ADDRESS(ROW(),COLUMN()))=TRUNC(INDIRECT(ADDRESS(ROW(),COLUMN())))</formula>
    </cfRule>
  </conditionalFormatting>
  <conditionalFormatting sqref="AU48">
    <cfRule type="expression" dxfId="2192" priority="93">
      <formula>INDIRECT(ADDRESS(ROW(),COLUMN()))=TRUNC(INDIRECT(ADDRESS(ROW(),COLUMN())))</formula>
    </cfRule>
  </conditionalFormatting>
  <conditionalFormatting sqref="AU47">
    <cfRule type="expression" dxfId="2191" priority="92">
      <formula>INDIRECT(ADDRESS(ROW(),COLUMN()))=TRUNC(INDIRECT(ADDRESS(ROW(),COLUMN())))</formula>
    </cfRule>
  </conditionalFormatting>
  <conditionalFormatting sqref="AV48:AW48">
    <cfRule type="expression" dxfId="2190" priority="91">
      <formula>INDIRECT(ADDRESS(ROW(),COLUMN()))=TRUNC(INDIRECT(ADDRESS(ROW(),COLUMN())))</formula>
    </cfRule>
  </conditionalFormatting>
  <conditionalFormatting sqref="AV47:AW47">
    <cfRule type="expression" dxfId="2189" priority="90">
      <formula>INDIRECT(ADDRESS(ROW(),COLUMN()))=TRUNC(INDIRECT(ADDRESS(ROW(),COLUMN())))</formula>
    </cfRule>
  </conditionalFormatting>
  <conditionalFormatting sqref="AX47:BA48">
    <cfRule type="expression" dxfId="2188" priority="89">
      <formula>INDIRECT(ADDRESS(ROW(),COLUMN()))=TRUNC(INDIRECT(ADDRESS(ROW(),COLUMN())))</formula>
    </cfRule>
  </conditionalFormatting>
  <conditionalFormatting sqref="S51">
    <cfRule type="expression" dxfId="2187" priority="88">
      <formula>INDIRECT(ADDRESS(ROW(),COLUMN()))=TRUNC(INDIRECT(ADDRESS(ROW(),COLUMN())))</formula>
    </cfRule>
  </conditionalFormatting>
  <conditionalFormatting sqref="S50">
    <cfRule type="expression" dxfId="2186" priority="87">
      <formula>INDIRECT(ADDRESS(ROW(),COLUMN()))=TRUNC(INDIRECT(ADDRESS(ROW(),COLUMN())))</formula>
    </cfRule>
  </conditionalFormatting>
  <conditionalFormatting sqref="T51:Y51">
    <cfRule type="expression" dxfId="2185" priority="86">
      <formula>INDIRECT(ADDRESS(ROW(),COLUMN()))=TRUNC(INDIRECT(ADDRESS(ROW(),COLUMN())))</formula>
    </cfRule>
  </conditionalFormatting>
  <conditionalFormatting sqref="T50:Y50">
    <cfRule type="expression" dxfId="2184" priority="85">
      <formula>INDIRECT(ADDRESS(ROW(),COLUMN()))=TRUNC(INDIRECT(ADDRESS(ROW(),COLUMN())))</formula>
    </cfRule>
  </conditionalFormatting>
  <conditionalFormatting sqref="Z51">
    <cfRule type="expression" dxfId="2183" priority="84">
      <formula>INDIRECT(ADDRESS(ROW(),COLUMN()))=TRUNC(INDIRECT(ADDRESS(ROW(),COLUMN())))</formula>
    </cfRule>
  </conditionalFormatting>
  <conditionalFormatting sqref="Z50">
    <cfRule type="expression" dxfId="2182" priority="83">
      <formula>INDIRECT(ADDRESS(ROW(),COLUMN()))=TRUNC(INDIRECT(ADDRESS(ROW(),COLUMN())))</formula>
    </cfRule>
  </conditionalFormatting>
  <conditionalFormatting sqref="AA51:AF51">
    <cfRule type="expression" dxfId="2181" priority="82">
      <formula>INDIRECT(ADDRESS(ROW(),COLUMN()))=TRUNC(INDIRECT(ADDRESS(ROW(),COLUMN())))</formula>
    </cfRule>
  </conditionalFormatting>
  <conditionalFormatting sqref="AA50:AF50">
    <cfRule type="expression" dxfId="2180" priority="81">
      <formula>INDIRECT(ADDRESS(ROW(),COLUMN()))=TRUNC(INDIRECT(ADDRESS(ROW(),COLUMN())))</formula>
    </cfRule>
  </conditionalFormatting>
  <conditionalFormatting sqref="AG51">
    <cfRule type="expression" dxfId="2179" priority="80">
      <formula>INDIRECT(ADDRESS(ROW(),COLUMN()))=TRUNC(INDIRECT(ADDRESS(ROW(),COLUMN())))</formula>
    </cfRule>
  </conditionalFormatting>
  <conditionalFormatting sqref="AG50">
    <cfRule type="expression" dxfId="2178" priority="79">
      <formula>INDIRECT(ADDRESS(ROW(),COLUMN()))=TRUNC(INDIRECT(ADDRESS(ROW(),COLUMN())))</formula>
    </cfRule>
  </conditionalFormatting>
  <conditionalFormatting sqref="AH51:AM51">
    <cfRule type="expression" dxfId="2177" priority="78">
      <formula>INDIRECT(ADDRESS(ROW(),COLUMN()))=TRUNC(INDIRECT(ADDRESS(ROW(),COLUMN())))</formula>
    </cfRule>
  </conditionalFormatting>
  <conditionalFormatting sqref="AH50:AM50">
    <cfRule type="expression" dxfId="2176" priority="77">
      <formula>INDIRECT(ADDRESS(ROW(),COLUMN()))=TRUNC(INDIRECT(ADDRESS(ROW(),COLUMN())))</formula>
    </cfRule>
  </conditionalFormatting>
  <conditionalFormatting sqref="AN51">
    <cfRule type="expression" dxfId="2175" priority="76">
      <formula>INDIRECT(ADDRESS(ROW(),COLUMN()))=TRUNC(INDIRECT(ADDRESS(ROW(),COLUMN())))</formula>
    </cfRule>
  </conditionalFormatting>
  <conditionalFormatting sqref="AN50">
    <cfRule type="expression" dxfId="2174" priority="75">
      <formula>INDIRECT(ADDRESS(ROW(),COLUMN()))=TRUNC(INDIRECT(ADDRESS(ROW(),COLUMN())))</formula>
    </cfRule>
  </conditionalFormatting>
  <conditionalFormatting sqref="AO51:AT51">
    <cfRule type="expression" dxfId="2173" priority="74">
      <formula>INDIRECT(ADDRESS(ROW(),COLUMN()))=TRUNC(INDIRECT(ADDRESS(ROW(),COLUMN())))</formula>
    </cfRule>
  </conditionalFormatting>
  <conditionalFormatting sqref="AO50:AT50">
    <cfRule type="expression" dxfId="2172" priority="73">
      <formula>INDIRECT(ADDRESS(ROW(),COLUMN()))=TRUNC(INDIRECT(ADDRESS(ROW(),COLUMN())))</formula>
    </cfRule>
  </conditionalFormatting>
  <conditionalFormatting sqref="AU51">
    <cfRule type="expression" dxfId="2171" priority="72">
      <formula>INDIRECT(ADDRESS(ROW(),COLUMN()))=TRUNC(INDIRECT(ADDRESS(ROW(),COLUMN())))</formula>
    </cfRule>
  </conditionalFormatting>
  <conditionalFormatting sqref="AU50">
    <cfRule type="expression" dxfId="2170" priority="71">
      <formula>INDIRECT(ADDRESS(ROW(),COLUMN()))=TRUNC(INDIRECT(ADDRESS(ROW(),COLUMN())))</formula>
    </cfRule>
  </conditionalFormatting>
  <conditionalFormatting sqref="AV51:AW51">
    <cfRule type="expression" dxfId="2169" priority="70">
      <formula>INDIRECT(ADDRESS(ROW(),COLUMN()))=TRUNC(INDIRECT(ADDRESS(ROW(),COLUMN())))</formula>
    </cfRule>
  </conditionalFormatting>
  <conditionalFormatting sqref="AV50:AW50">
    <cfRule type="expression" dxfId="2168" priority="69">
      <formula>INDIRECT(ADDRESS(ROW(),COLUMN()))=TRUNC(INDIRECT(ADDRESS(ROW(),COLUMN())))</formula>
    </cfRule>
  </conditionalFormatting>
  <conditionalFormatting sqref="AX50:BA51">
    <cfRule type="expression" dxfId="2167" priority="68">
      <formula>INDIRECT(ADDRESS(ROW(),COLUMN()))=TRUNC(INDIRECT(ADDRESS(ROW(),COLUMN())))</formula>
    </cfRule>
  </conditionalFormatting>
  <conditionalFormatting sqref="S54">
    <cfRule type="expression" dxfId="2166" priority="67">
      <formula>INDIRECT(ADDRESS(ROW(),COLUMN()))=TRUNC(INDIRECT(ADDRESS(ROW(),COLUMN())))</formula>
    </cfRule>
  </conditionalFormatting>
  <conditionalFormatting sqref="S53">
    <cfRule type="expression" dxfId="2165" priority="66">
      <formula>INDIRECT(ADDRESS(ROW(),COLUMN()))=TRUNC(INDIRECT(ADDRESS(ROW(),COLUMN())))</formula>
    </cfRule>
  </conditionalFormatting>
  <conditionalFormatting sqref="T54:Y54">
    <cfRule type="expression" dxfId="2164" priority="65">
      <formula>INDIRECT(ADDRESS(ROW(),COLUMN()))=TRUNC(INDIRECT(ADDRESS(ROW(),COLUMN())))</formula>
    </cfRule>
  </conditionalFormatting>
  <conditionalFormatting sqref="T53:Y53">
    <cfRule type="expression" dxfId="2163" priority="64">
      <formula>INDIRECT(ADDRESS(ROW(),COLUMN()))=TRUNC(INDIRECT(ADDRESS(ROW(),COLUMN())))</formula>
    </cfRule>
  </conditionalFormatting>
  <conditionalFormatting sqref="Z54">
    <cfRule type="expression" dxfId="2162" priority="63">
      <formula>INDIRECT(ADDRESS(ROW(),COLUMN()))=TRUNC(INDIRECT(ADDRESS(ROW(),COLUMN())))</formula>
    </cfRule>
  </conditionalFormatting>
  <conditionalFormatting sqref="Z53">
    <cfRule type="expression" dxfId="2161" priority="62">
      <formula>INDIRECT(ADDRESS(ROW(),COLUMN()))=TRUNC(INDIRECT(ADDRESS(ROW(),COLUMN())))</formula>
    </cfRule>
  </conditionalFormatting>
  <conditionalFormatting sqref="AA54:AF54">
    <cfRule type="expression" dxfId="2160" priority="61">
      <formula>INDIRECT(ADDRESS(ROW(),COLUMN()))=TRUNC(INDIRECT(ADDRESS(ROW(),COLUMN())))</formula>
    </cfRule>
  </conditionalFormatting>
  <conditionalFormatting sqref="AA53:AF53">
    <cfRule type="expression" dxfId="2159" priority="60">
      <formula>INDIRECT(ADDRESS(ROW(),COLUMN()))=TRUNC(INDIRECT(ADDRESS(ROW(),COLUMN())))</formula>
    </cfRule>
  </conditionalFormatting>
  <conditionalFormatting sqref="AG54">
    <cfRule type="expression" dxfId="2158" priority="59">
      <formula>INDIRECT(ADDRESS(ROW(),COLUMN()))=TRUNC(INDIRECT(ADDRESS(ROW(),COLUMN())))</formula>
    </cfRule>
  </conditionalFormatting>
  <conditionalFormatting sqref="AG53">
    <cfRule type="expression" dxfId="2157" priority="58">
      <formula>INDIRECT(ADDRESS(ROW(),COLUMN()))=TRUNC(INDIRECT(ADDRESS(ROW(),COLUMN())))</formula>
    </cfRule>
  </conditionalFormatting>
  <conditionalFormatting sqref="AH54:AM54">
    <cfRule type="expression" dxfId="2156" priority="57">
      <formula>INDIRECT(ADDRESS(ROW(),COLUMN()))=TRUNC(INDIRECT(ADDRESS(ROW(),COLUMN())))</formula>
    </cfRule>
  </conditionalFormatting>
  <conditionalFormatting sqref="AH53:AM53">
    <cfRule type="expression" dxfId="2155" priority="56">
      <formula>INDIRECT(ADDRESS(ROW(),COLUMN()))=TRUNC(INDIRECT(ADDRESS(ROW(),COLUMN())))</formula>
    </cfRule>
  </conditionalFormatting>
  <conditionalFormatting sqref="AN54">
    <cfRule type="expression" dxfId="2154" priority="55">
      <formula>INDIRECT(ADDRESS(ROW(),COLUMN()))=TRUNC(INDIRECT(ADDRESS(ROW(),COLUMN())))</formula>
    </cfRule>
  </conditionalFormatting>
  <conditionalFormatting sqref="AN53">
    <cfRule type="expression" dxfId="2153" priority="54">
      <formula>INDIRECT(ADDRESS(ROW(),COLUMN()))=TRUNC(INDIRECT(ADDRESS(ROW(),COLUMN())))</formula>
    </cfRule>
  </conditionalFormatting>
  <conditionalFormatting sqref="AO54:AT54">
    <cfRule type="expression" dxfId="2152" priority="53">
      <formula>INDIRECT(ADDRESS(ROW(),COLUMN()))=TRUNC(INDIRECT(ADDRESS(ROW(),COLUMN())))</formula>
    </cfRule>
  </conditionalFormatting>
  <conditionalFormatting sqref="AO53:AT53">
    <cfRule type="expression" dxfId="2151" priority="52">
      <formula>INDIRECT(ADDRESS(ROW(),COLUMN()))=TRUNC(INDIRECT(ADDRESS(ROW(),COLUMN())))</formula>
    </cfRule>
  </conditionalFormatting>
  <conditionalFormatting sqref="AU54">
    <cfRule type="expression" dxfId="2150" priority="51">
      <formula>INDIRECT(ADDRESS(ROW(),COLUMN()))=TRUNC(INDIRECT(ADDRESS(ROW(),COLUMN())))</formula>
    </cfRule>
  </conditionalFormatting>
  <conditionalFormatting sqref="AU53">
    <cfRule type="expression" dxfId="2149" priority="50">
      <formula>INDIRECT(ADDRESS(ROW(),COLUMN()))=TRUNC(INDIRECT(ADDRESS(ROW(),COLUMN())))</formula>
    </cfRule>
  </conditionalFormatting>
  <conditionalFormatting sqref="AV54:AW54">
    <cfRule type="expression" dxfId="2148" priority="49">
      <formula>INDIRECT(ADDRESS(ROW(),COLUMN()))=TRUNC(INDIRECT(ADDRESS(ROW(),COLUMN())))</formula>
    </cfRule>
  </conditionalFormatting>
  <conditionalFormatting sqref="AV53:AW53">
    <cfRule type="expression" dxfId="2147" priority="48">
      <formula>INDIRECT(ADDRESS(ROW(),COLUMN()))=TRUNC(INDIRECT(ADDRESS(ROW(),COLUMN())))</formula>
    </cfRule>
  </conditionalFormatting>
  <conditionalFormatting sqref="AX53:BA54">
    <cfRule type="expression" dxfId="2146" priority="47">
      <formula>INDIRECT(ADDRESS(ROW(),COLUMN()))=TRUNC(INDIRECT(ADDRESS(ROW(),COLUMN())))</formula>
    </cfRule>
  </conditionalFormatting>
  <conditionalFormatting sqref="S57">
    <cfRule type="expression" dxfId="2145" priority="46">
      <formula>INDIRECT(ADDRESS(ROW(),COLUMN()))=TRUNC(INDIRECT(ADDRESS(ROW(),COLUMN())))</formula>
    </cfRule>
  </conditionalFormatting>
  <conditionalFormatting sqref="S56">
    <cfRule type="expression" dxfId="2144" priority="45">
      <formula>INDIRECT(ADDRESS(ROW(),COLUMN()))=TRUNC(INDIRECT(ADDRESS(ROW(),COLUMN())))</formula>
    </cfRule>
  </conditionalFormatting>
  <conditionalFormatting sqref="T57:Y57">
    <cfRule type="expression" dxfId="2143" priority="44">
      <formula>INDIRECT(ADDRESS(ROW(),COLUMN()))=TRUNC(INDIRECT(ADDRESS(ROW(),COLUMN())))</formula>
    </cfRule>
  </conditionalFormatting>
  <conditionalFormatting sqref="T56:Y56">
    <cfRule type="expression" dxfId="2142" priority="43">
      <formula>INDIRECT(ADDRESS(ROW(),COLUMN()))=TRUNC(INDIRECT(ADDRESS(ROW(),COLUMN())))</formula>
    </cfRule>
  </conditionalFormatting>
  <conditionalFormatting sqref="Z57">
    <cfRule type="expression" dxfId="2141" priority="42">
      <formula>INDIRECT(ADDRESS(ROW(),COLUMN()))=TRUNC(INDIRECT(ADDRESS(ROW(),COLUMN())))</formula>
    </cfRule>
  </conditionalFormatting>
  <conditionalFormatting sqref="Z56">
    <cfRule type="expression" dxfId="2140" priority="41">
      <formula>INDIRECT(ADDRESS(ROW(),COLUMN()))=TRUNC(INDIRECT(ADDRESS(ROW(),COLUMN())))</formula>
    </cfRule>
  </conditionalFormatting>
  <conditionalFormatting sqref="AA57:AF57">
    <cfRule type="expression" dxfId="2139" priority="40">
      <formula>INDIRECT(ADDRESS(ROW(),COLUMN()))=TRUNC(INDIRECT(ADDRESS(ROW(),COLUMN())))</formula>
    </cfRule>
  </conditionalFormatting>
  <conditionalFormatting sqref="AA56:AF56">
    <cfRule type="expression" dxfId="2138" priority="39">
      <formula>INDIRECT(ADDRESS(ROW(),COLUMN()))=TRUNC(INDIRECT(ADDRESS(ROW(),COLUMN())))</formula>
    </cfRule>
  </conditionalFormatting>
  <conditionalFormatting sqref="AG57">
    <cfRule type="expression" dxfId="2137" priority="38">
      <formula>INDIRECT(ADDRESS(ROW(),COLUMN()))=TRUNC(INDIRECT(ADDRESS(ROW(),COLUMN())))</formula>
    </cfRule>
  </conditionalFormatting>
  <conditionalFormatting sqref="AG56">
    <cfRule type="expression" dxfId="2136" priority="37">
      <formula>INDIRECT(ADDRESS(ROW(),COLUMN()))=TRUNC(INDIRECT(ADDRESS(ROW(),COLUMN())))</formula>
    </cfRule>
  </conditionalFormatting>
  <conditionalFormatting sqref="AH57:AM57">
    <cfRule type="expression" dxfId="2135" priority="36">
      <formula>INDIRECT(ADDRESS(ROW(),COLUMN()))=TRUNC(INDIRECT(ADDRESS(ROW(),COLUMN())))</formula>
    </cfRule>
  </conditionalFormatting>
  <conditionalFormatting sqref="AH56:AM56">
    <cfRule type="expression" dxfId="2134" priority="35">
      <formula>INDIRECT(ADDRESS(ROW(),COLUMN()))=TRUNC(INDIRECT(ADDRESS(ROW(),COLUMN())))</formula>
    </cfRule>
  </conditionalFormatting>
  <conditionalFormatting sqref="AN57">
    <cfRule type="expression" dxfId="2133" priority="34">
      <formula>INDIRECT(ADDRESS(ROW(),COLUMN()))=TRUNC(INDIRECT(ADDRESS(ROW(),COLUMN())))</formula>
    </cfRule>
  </conditionalFormatting>
  <conditionalFormatting sqref="AN56">
    <cfRule type="expression" dxfId="2132" priority="33">
      <formula>INDIRECT(ADDRESS(ROW(),COLUMN()))=TRUNC(INDIRECT(ADDRESS(ROW(),COLUMN())))</formula>
    </cfRule>
  </conditionalFormatting>
  <conditionalFormatting sqref="AO57:AT57">
    <cfRule type="expression" dxfId="2131" priority="32">
      <formula>INDIRECT(ADDRESS(ROW(),COLUMN()))=TRUNC(INDIRECT(ADDRESS(ROW(),COLUMN())))</formula>
    </cfRule>
  </conditionalFormatting>
  <conditionalFormatting sqref="AO56:AT56">
    <cfRule type="expression" dxfId="2130" priority="31">
      <formula>INDIRECT(ADDRESS(ROW(),COLUMN()))=TRUNC(INDIRECT(ADDRESS(ROW(),COLUMN())))</formula>
    </cfRule>
  </conditionalFormatting>
  <conditionalFormatting sqref="AU57">
    <cfRule type="expression" dxfId="2129" priority="30">
      <formula>INDIRECT(ADDRESS(ROW(),COLUMN()))=TRUNC(INDIRECT(ADDRESS(ROW(),COLUMN())))</formula>
    </cfRule>
  </conditionalFormatting>
  <conditionalFormatting sqref="AU56">
    <cfRule type="expression" dxfId="2128" priority="29">
      <formula>INDIRECT(ADDRESS(ROW(),COLUMN()))=TRUNC(INDIRECT(ADDRESS(ROW(),COLUMN())))</formula>
    </cfRule>
  </conditionalFormatting>
  <conditionalFormatting sqref="AV57:AW57">
    <cfRule type="expression" dxfId="2127" priority="28">
      <formula>INDIRECT(ADDRESS(ROW(),COLUMN()))=TRUNC(INDIRECT(ADDRESS(ROW(),COLUMN())))</formula>
    </cfRule>
  </conditionalFormatting>
  <conditionalFormatting sqref="AV56:AW56">
    <cfRule type="expression" dxfId="2126" priority="27">
      <formula>INDIRECT(ADDRESS(ROW(),COLUMN()))=TRUNC(INDIRECT(ADDRESS(ROW(),COLUMN())))</formula>
    </cfRule>
  </conditionalFormatting>
  <conditionalFormatting sqref="AX56:BA57">
    <cfRule type="expression" dxfId="2125" priority="26">
      <formula>INDIRECT(ADDRESS(ROW(),COLUMN()))=TRUNC(INDIRECT(ADDRESS(ROW(),COLUMN())))</formula>
    </cfRule>
  </conditionalFormatting>
  <conditionalFormatting sqref="S60">
    <cfRule type="expression" dxfId="2124" priority="25">
      <formula>INDIRECT(ADDRESS(ROW(),COLUMN()))=TRUNC(INDIRECT(ADDRESS(ROW(),COLUMN())))</formula>
    </cfRule>
  </conditionalFormatting>
  <conditionalFormatting sqref="S59">
    <cfRule type="expression" dxfId="2123" priority="24">
      <formula>INDIRECT(ADDRESS(ROW(),COLUMN()))=TRUNC(INDIRECT(ADDRESS(ROW(),COLUMN())))</formula>
    </cfRule>
  </conditionalFormatting>
  <conditionalFormatting sqref="T60:Y60">
    <cfRule type="expression" dxfId="2122" priority="23">
      <formula>INDIRECT(ADDRESS(ROW(),COLUMN()))=TRUNC(INDIRECT(ADDRESS(ROW(),COLUMN())))</formula>
    </cfRule>
  </conditionalFormatting>
  <conditionalFormatting sqref="T59:Y59">
    <cfRule type="expression" dxfId="2121" priority="22">
      <formula>INDIRECT(ADDRESS(ROW(),COLUMN()))=TRUNC(INDIRECT(ADDRESS(ROW(),COLUMN())))</formula>
    </cfRule>
  </conditionalFormatting>
  <conditionalFormatting sqref="Z60">
    <cfRule type="expression" dxfId="2120" priority="21">
      <formula>INDIRECT(ADDRESS(ROW(),COLUMN()))=TRUNC(INDIRECT(ADDRESS(ROW(),COLUMN())))</formula>
    </cfRule>
  </conditionalFormatting>
  <conditionalFormatting sqref="Z59">
    <cfRule type="expression" dxfId="2119" priority="20">
      <formula>INDIRECT(ADDRESS(ROW(),COLUMN()))=TRUNC(INDIRECT(ADDRESS(ROW(),COLUMN())))</formula>
    </cfRule>
  </conditionalFormatting>
  <conditionalFormatting sqref="AA60:AF60">
    <cfRule type="expression" dxfId="2118" priority="19">
      <formula>INDIRECT(ADDRESS(ROW(),COLUMN()))=TRUNC(INDIRECT(ADDRESS(ROW(),COLUMN())))</formula>
    </cfRule>
  </conditionalFormatting>
  <conditionalFormatting sqref="AA59:AF59">
    <cfRule type="expression" dxfId="2117" priority="18">
      <formula>INDIRECT(ADDRESS(ROW(),COLUMN()))=TRUNC(INDIRECT(ADDRESS(ROW(),COLUMN())))</formula>
    </cfRule>
  </conditionalFormatting>
  <conditionalFormatting sqref="AG60">
    <cfRule type="expression" dxfId="2116" priority="17">
      <formula>INDIRECT(ADDRESS(ROW(),COLUMN()))=TRUNC(INDIRECT(ADDRESS(ROW(),COLUMN())))</formula>
    </cfRule>
  </conditionalFormatting>
  <conditionalFormatting sqref="AG59">
    <cfRule type="expression" dxfId="2115" priority="16">
      <formula>INDIRECT(ADDRESS(ROW(),COLUMN()))=TRUNC(INDIRECT(ADDRESS(ROW(),COLUMN())))</formula>
    </cfRule>
  </conditionalFormatting>
  <conditionalFormatting sqref="AH60:AM60">
    <cfRule type="expression" dxfId="2114" priority="15">
      <formula>INDIRECT(ADDRESS(ROW(),COLUMN()))=TRUNC(INDIRECT(ADDRESS(ROW(),COLUMN())))</formula>
    </cfRule>
  </conditionalFormatting>
  <conditionalFormatting sqref="AH59:AM59">
    <cfRule type="expression" dxfId="2113" priority="14">
      <formula>INDIRECT(ADDRESS(ROW(),COLUMN()))=TRUNC(INDIRECT(ADDRESS(ROW(),COLUMN())))</formula>
    </cfRule>
  </conditionalFormatting>
  <conditionalFormatting sqref="AN60">
    <cfRule type="expression" dxfId="2112" priority="13">
      <formula>INDIRECT(ADDRESS(ROW(),COLUMN()))=TRUNC(INDIRECT(ADDRESS(ROW(),COLUMN())))</formula>
    </cfRule>
  </conditionalFormatting>
  <conditionalFormatting sqref="AN59">
    <cfRule type="expression" dxfId="2111" priority="12">
      <formula>INDIRECT(ADDRESS(ROW(),COLUMN()))=TRUNC(INDIRECT(ADDRESS(ROW(),COLUMN())))</formula>
    </cfRule>
  </conditionalFormatting>
  <conditionalFormatting sqref="AO60:AT60">
    <cfRule type="expression" dxfId="2110" priority="11">
      <formula>INDIRECT(ADDRESS(ROW(),COLUMN()))=TRUNC(INDIRECT(ADDRESS(ROW(),COLUMN())))</formula>
    </cfRule>
  </conditionalFormatting>
  <conditionalFormatting sqref="AO59:AT59">
    <cfRule type="expression" dxfId="2109" priority="10">
      <formula>INDIRECT(ADDRESS(ROW(),COLUMN()))=TRUNC(INDIRECT(ADDRESS(ROW(),COLUMN())))</formula>
    </cfRule>
  </conditionalFormatting>
  <conditionalFormatting sqref="AU60">
    <cfRule type="expression" dxfId="2108" priority="9">
      <formula>INDIRECT(ADDRESS(ROW(),COLUMN()))=TRUNC(INDIRECT(ADDRESS(ROW(),COLUMN())))</formula>
    </cfRule>
  </conditionalFormatting>
  <conditionalFormatting sqref="AU59">
    <cfRule type="expression" dxfId="2107" priority="8">
      <formula>INDIRECT(ADDRESS(ROW(),COLUMN()))=TRUNC(INDIRECT(ADDRESS(ROW(),COLUMN())))</formula>
    </cfRule>
  </conditionalFormatting>
  <conditionalFormatting sqref="AV60:AW60">
    <cfRule type="expression" dxfId="2106" priority="7">
      <formula>INDIRECT(ADDRESS(ROW(),COLUMN()))=TRUNC(INDIRECT(ADDRESS(ROW(),COLUMN())))</formula>
    </cfRule>
  </conditionalFormatting>
  <conditionalFormatting sqref="AV59:AW59">
    <cfRule type="expression" dxfId="2105" priority="6">
      <formula>INDIRECT(ADDRESS(ROW(),COLUMN()))=TRUNC(INDIRECT(ADDRESS(ROW(),COLUMN())))</formula>
    </cfRule>
  </conditionalFormatting>
  <conditionalFormatting sqref="AX59:BA60">
    <cfRule type="expression" dxfId="2104" priority="5">
      <formula>INDIRECT(ADDRESS(ROW(),COLUMN()))=TRUNC(INDIRECT(ADDRESS(ROW(),COLUMN())))</formula>
    </cfRule>
  </conditionalFormatting>
  <conditionalFormatting sqref="BC14:BD14">
    <cfRule type="expression" dxfId="2103" priority="3">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50" zoomScaleNormal="50" workbookViewId="0"/>
  </sheetViews>
  <sheetFormatPr defaultColWidth="9" defaultRowHeight="26.4" x14ac:dyDescent="0.45"/>
  <cols>
    <col min="1" max="1" width="1.59765625" style="79" customWidth="1"/>
    <col min="2" max="2" width="5.59765625" style="78" customWidth="1"/>
    <col min="3" max="3" width="10.59765625" style="78" customWidth="1"/>
    <col min="4" max="4" width="3.3984375" style="78" bestFit="1" customWidth="1"/>
    <col min="5" max="5" width="15.59765625" style="79" customWidth="1"/>
    <col min="6" max="6" width="3.3984375" style="79" bestFit="1" customWidth="1"/>
    <col min="7" max="7" width="15.59765625" style="79" customWidth="1"/>
    <col min="8" max="8" width="3.3984375" style="79" bestFit="1" customWidth="1"/>
    <col min="9" max="9" width="15.59765625" style="78" customWidth="1"/>
    <col min="10" max="10" width="3.3984375" style="79" bestFit="1" customWidth="1"/>
    <col min="11" max="11" width="15.59765625" style="79" customWidth="1"/>
    <col min="12" max="12" width="3.3984375" style="79" customWidth="1"/>
    <col min="13" max="13" width="15.59765625" style="79" customWidth="1"/>
    <col min="14" max="14" width="3.3984375" style="79" customWidth="1"/>
    <col min="15" max="15" width="15.59765625" style="79" customWidth="1"/>
    <col min="16" max="16" width="3.3984375" style="79" customWidth="1"/>
    <col min="17" max="17" width="15.59765625" style="79" customWidth="1"/>
    <col min="18" max="18" width="3.3984375" style="79" customWidth="1"/>
    <col min="19" max="19" width="15.59765625" style="79" customWidth="1"/>
    <col min="20" max="20" width="3.3984375" style="79" customWidth="1"/>
    <col min="21" max="21" width="15.59765625" style="79" customWidth="1"/>
    <col min="22" max="22" width="3.3984375" style="79" customWidth="1"/>
    <col min="23" max="23" width="50.59765625" style="79" customWidth="1"/>
    <col min="24" max="16384" width="9" style="79"/>
  </cols>
  <sheetData>
    <row r="1" spans="2:23" x14ac:dyDescent="0.45">
      <c r="B1" s="77" t="s">
        <v>69</v>
      </c>
    </row>
    <row r="2" spans="2:23" x14ac:dyDescent="0.45">
      <c r="B2" s="80" t="s">
        <v>70</v>
      </c>
      <c r="E2" s="81"/>
      <c r="I2" s="82"/>
    </row>
    <row r="3" spans="2:23" x14ac:dyDescent="0.45">
      <c r="B3" s="82" t="s">
        <v>153</v>
      </c>
      <c r="E3" s="81" t="s">
        <v>157</v>
      </c>
      <c r="I3" s="82"/>
    </row>
    <row r="4" spans="2:23" x14ac:dyDescent="0.45">
      <c r="B4" s="80"/>
      <c r="E4" s="498" t="s">
        <v>52</v>
      </c>
      <c r="F4" s="498"/>
      <c r="G4" s="498"/>
      <c r="H4" s="498"/>
      <c r="I4" s="498"/>
      <c r="J4" s="498"/>
      <c r="K4" s="498"/>
      <c r="M4" s="498" t="s">
        <v>51</v>
      </c>
      <c r="N4" s="498"/>
      <c r="O4" s="498"/>
      <c r="Q4" s="498" t="s">
        <v>82</v>
      </c>
      <c r="R4" s="498"/>
      <c r="S4" s="498"/>
      <c r="T4" s="498"/>
      <c r="U4" s="498"/>
      <c r="W4" s="498" t="s">
        <v>156</v>
      </c>
    </row>
    <row r="5" spans="2:23" x14ac:dyDescent="0.45">
      <c r="B5" s="78" t="s">
        <v>98</v>
      </c>
      <c r="C5" s="78" t="s">
        <v>7</v>
      </c>
      <c r="E5" s="78" t="s">
        <v>152</v>
      </c>
      <c r="F5" s="78"/>
      <c r="G5" s="78" t="s">
        <v>151</v>
      </c>
      <c r="I5" s="78" t="s">
        <v>71</v>
      </c>
      <c r="K5" s="78" t="s">
        <v>52</v>
      </c>
      <c r="M5" s="78" t="s">
        <v>154</v>
      </c>
      <c r="O5" s="78" t="s">
        <v>155</v>
      </c>
      <c r="Q5" s="78" t="s">
        <v>154</v>
      </c>
      <c r="S5" s="78" t="s">
        <v>155</v>
      </c>
      <c r="U5" s="78" t="s">
        <v>52</v>
      </c>
      <c r="W5" s="498"/>
    </row>
    <row r="6" spans="2:23" x14ac:dyDescent="0.45">
      <c r="B6" s="78">
        <v>1</v>
      </c>
      <c r="C6" s="75" t="s">
        <v>33</v>
      </c>
      <c r="D6" s="78" t="s">
        <v>73</v>
      </c>
      <c r="E6" s="74">
        <v>0.375</v>
      </c>
      <c r="F6" s="78" t="s">
        <v>2</v>
      </c>
      <c r="G6" s="74">
        <v>0.75</v>
      </c>
      <c r="H6" s="79" t="s">
        <v>75</v>
      </c>
      <c r="I6" s="74">
        <v>4.1666666666666664E-2</v>
      </c>
      <c r="J6" s="79" t="s">
        <v>66</v>
      </c>
      <c r="K6" s="83">
        <f t="shared" ref="K6:K8" si="0">(G6-E6-I6)*24</f>
        <v>8</v>
      </c>
      <c r="M6" s="74">
        <v>0.39583333333333331</v>
      </c>
      <c r="N6" s="78" t="s">
        <v>2</v>
      </c>
      <c r="O6" s="74">
        <v>0.6875</v>
      </c>
      <c r="Q6" s="73">
        <f>IF(E6&lt;M6,M6,E6)</f>
        <v>0.39583333333333331</v>
      </c>
      <c r="R6" s="78" t="s">
        <v>2</v>
      </c>
      <c r="S6" s="73">
        <f t="shared" ref="S6:S8" si="1">IF(G6&gt;O6,O6,G6)</f>
        <v>0.6875</v>
      </c>
      <c r="U6" s="84">
        <f t="shared" ref="U6:U8" si="2">(S6-Q6)*24</f>
        <v>7</v>
      </c>
      <c r="W6" s="89"/>
    </row>
    <row r="7" spans="2:23" x14ac:dyDescent="0.45">
      <c r="B7" s="78">
        <v>2</v>
      </c>
      <c r="C7" s="75" t="s">
        <v>36</v>
      </c>
      <c r="D7" s="78" t="s">
        <v>73</v>
      </c>
      <c r="E7" s="74"/>
      <c r="F7" s="78" t="s">
        <v>2</v>
      </c>
      <c r="G7" s="74"/>
      <c r="H7" s="79" t="s">
        <v>75</v>
      </c>
      <c r="I7" s="74">
        <v>0</v>
      </c>
      <c r="J7" s="79" t="s">
        <v>66</v>
      </c>
      <c r="K7" s="83">
        <f t="shared" si="0"/>
        <v>0</v>
      </c>
      <c r="M7" s="74"/>
      <c r="N7" s="78" t="s">
        <v>2</v>
      </c>
      <c r="O7" s="74"/>
      <c r="Q7" s="73">
        <f t="shared" ref="Q7:Q8" si="3">IF(E7&lt;M7,M7,E7)</f>
        <v>0</v>
      </c>
      <c r="R7" s="78" t="s">
        <v>2</v>
      </c>
      <c r="S7" s="73">
        <f t="shared" si="1"/>
        <v>0</v>
      </c>
      <c r="U7" s="84">
        <f t="shared" si="2"/>
        <v>0</v>
      </c>
      <c r="W7" s="89"/>
    </row>
    <row r="8" spans="2:23" x14ac:dyDescent="0.45">
      <c r="B8" s="78">
        <v>3</v>
      </c>
      <c r="C8" s="75" t="s">
        <v>34</v>
      </c>
      <c r="D8" s="78" t="s">
        <v>73</v>
      </c>
      <c r="E8" s="74"/>
      <c r="F8" s="78" t="s">
        <v>2</v>
      </c>
      <c r="G8" s="74"/>
      <c r="H8" s="79" t="s">
        <v>75</v>
      </c>
      <c r="I8" s="74">
        <v>0</v>
      </c>
      <c r="J8" s="79" t="s">
        <v>66</v>
      </c>
      <c r="K8" s="83">
        <f t="shared" si="0"/>
        <v>0</v>
      </c>
      <c r="M8" s="74"/>
      <c r="N8" s="78" t="s">
        <v>2</v>
      </c>
      <c r="O8" s="74"/>
      <c r="Q8" s="73">
        <f t="shared" si="3"/>
        <v>0</v>
      </c>
      <c r="R8" s="78" t="s">
        <v>2</v>
      </c>
      <c r="S8" s="73">
        <f t="shared" si="1"/>
        <v>0</v>
      </c>
      <c r="U8" s="84">
        <f t="shared" si="2"/>
        <v>0</v>
      </c>
      <c r="W8" s="89"/>
    </row>
    <row r="9" spans="2:23" x14ac:dyDescent="0.45">
      <c r="B9" s="78">
        <v>4</v>
      </c>
      <c r="C9" s="75" t="s">
        <v>41</v>
      </c>
      <c r="D9" s="78" t="s">
        <v>73</v>
      </c>
      <c r="E9" s="74"/>
      <c r="F9" s="78" t="s">
        <v>2</v>
      </c>
      <c r="G9" s="74"/>
      <c r="H9" s="79" t="s">
        <v>75</v>
      </c>
      <c r="I9" s="74">
        <v>0</v>
      </c>
      <c r="J9" s="79" t="s">
        <v>66</v>
      </c>
      <c r="K9" s="83">
        <f>(G9-E9-I9)*24</f>
        <v>0</v>
      </c>
      <c r="M9" s="74"/>
      <c r="N9" s="78" t="s">
        <v>2</v>
      </c>
      <c r="O9" s="74"/>
      <c r="Q9" s="73">
        <f>IF(E9&lt;M9,M9,E9)</f>
        <v>0</v>
      </c>
      <c r="R9" s="78" t="s">
        <v>2</v>
      </c>
      <c r="S9" s="73">
        <f>IF(G9&gt;O9,O9,G9)</f>
        <v>0</v>
      </c>
      <c r="U9" s="84">
        <f>(S9-Q9)*24</f>
        <v>0</v>
      </c>
      <c r="W9" s="89"/>
    </row>
    <row r="10" spans="2:23" x14ac:dyDescent="0.45">
      <c r="B10" s="78">
        <v>5</v>
      </c>
      <c r="C10" s="75" t="s">
        <v>37</v>
      </c>
      <c r="D10" s="78" t="s">
        <v>73</v>
      </c>
      <c r="E10" s="74"/>
      <c r="F10" s="78" t="s">
        <v>2</v>
      </c>
      <c r="G10" s="74"/>
      <c r="H10" s="79" t="s">
        <v>75</v>
      </c>
      <c r="I10" s="74">
        <v>0</v>
      </c>
      <c r="J10" s="79" t="s">
        <v>66</v>
      </c>
      <c r="K10" s="83">
        <f>(G10-E10-I10)*24</f>
        <v>0</v>
      </c>
      <c r="M10" s="74"/>
      <c r="N10" s="78" t="s">
        <v>2</v>
      </c>
      <c r="O10" s="74"/>
      <c r="Q10" s="73">
        <f t="shared" ref="Q10:Q25" si="4">IF(E10&lt;M10,M10,E10)</f>
        <v>0</v>
      </c>
      <c r="R10" s="78" t="s">
        <v>2</v>
      </c>
      <c r="S10" s="73">
        <f t="shared" ref="S10:S25" si="5">IF(G10&gt;O10,O10,G10)</f>
        <v>0</v>
      </c>
      <c r="U10" s="84">
        <f t="shared" ref="U10:U25" si="6">(S10-Q10)*24</f>
        <v>0</v>
      </c>
      <c r="W10" s="89"/>
    </row>
    <row r="11" spans="2:23" x14ac:dyDescent="0.45">
      <c r="B11" s="78">
        <v>6</v>
      </c>
      <c r="C11" s="75" t="s">
        <v>38</v>
      </c>
      <c r="D11" s="78" t="s">
        <v>73</v>
      </c>
      <c r="E11" s="74"/>
      <c r="F11" s="78" t="s">
        <v>2</v>
      </c>
      <c r="G11" s="74"/>
      <c r="H11" s="79" t="s">
        <v>75</v>
      </c>
      <c r="I11" s="74">
        <v>0</v>
      </c>
      <c r="J11" s="79" t="s">
        <v>66</v>
      </c>
      <c r="K11" s="83">
        <f t="shared" ref="K11:K25" si="7">(G11-E11-I11)*24</f>
        <v>0</v>
      </c>
      <c r="M11" s="74"/>
      <c r="N11" s="78" t="s">
        <v>2</v>
      </c>
      <c r="O11" s="74"/>
      <c r="Q11" s="73">
        <f t="shared" si="4"/>
        <v>0</v>
      </c>
      <c r="R11" s="78" t="s">
        <v>2</v>
      </c>
      <c r="S11" s="73">
        <f t="shared" si="5"/>
        <v>0</v>
      </c>
      <c r="U11" s="84">
        <f t="shared" si="6"/>
        <v>0</v>
      </c>
      <c r="W11" s="89"/>
    </row>
    <row r="12" spans="2:23" x14ac:dyDescent="0.45">
      <c r="B12" s="78">
        <v>7</v>
      </c>
      <c r="C12" s="75" t="s">
        <v>42</v>
      </c>
      <c r="D12" s="78" t="s">
        <v>73</v>
      </c>
      <c r="E12" s="74"/>
      <c r="F12" s="78" t="s">
        <v>2</v>
      </c>
      <c r="G12" s="74"/>
      <c r="H12" s="79" t="s">
        <v>75</v>
      </c>
      <c r="I12" s="74">
        <v>0</v>
      </c>
      <c r="J12" s="79" t="s">
        <v>66</v>
      </c>
      <c r="K12" s="83">
        <f t="shared" si="7"/>
        <v>0</v>
      </c>
      <c r="M12" s="74"/>
      <c r="N12" s="78" t="s">
        <v>2</v>
      </c>
      <c r="O12" s="74"/>
      <c r="Q12" s="73">
        <f t="shared" si="4"/>
        <v>0</v>
      </c>
      <c r="R12" s="78" t="s">
        <v>2</v>
      </c>
      <c r="S12" s="73">
        <f t="shared" si="5"/>
        <v>0</v>
      </c>
      <c r="U12" s="84">
        <f t="shared" si="6"/>
        <v>0</v>
      </c>
      <c r="W12" s="89"/>
    </row>
    <row r="13" spans="2:23" x14ac:dyDescent="0.45">
      <c r="B13" s="78">
        <v>8</v>
      </c>
      <c r="C13" s="75" t="s">
        <v>35</v>
      </c>
      <c r="D13" s="78" t="s">
        <v>73</v>
      </c>
      <c r="E13" s="74"/>
      <c r="F13" s="78" t="s">
        <v>2</v>
      </c>
      <c r="G13" s="74"/>
      <c r="H13" s="79" t="s">
        <v>75</v>
      </c>
      <c r="I13" s="74">
        <v>0</v>
      </c>
      <c r="J13" s="79" t="s">
        <v>66</v>
      </c>
      <c r="K13" s="83">
        <f t="shared" si="7"/>
        <v>0</v>
      </c>
      <c r="M13" s="74"/>
      <c r="N13" s="78" t="s">
        <v>2</v>
      </c>
      <c r="O13" s="74"/>
      <c r="Q13" s="73">
        <f t="shared" si="4"/>
        <v>0</v>
      </c>
      <c r="R13" s="78" t="s">
        <v>2</v>
      </c>
      <c r="S13" s="73">
        <f t="shared" si="5"/>
        <v>0</v>
      </c>
      <c r="U13" s="84">
        <f t="shared" si="6"/>
        <v>0</v>
      </c>
      <c r="W13" s="89"/>
    </row>
    <row r="14" spans="2:23" x14ac:dyDescent="0.45">
      <c r="B14" s="78">
        <v>9</v>
      </c>
      <c r="C14" s="75" t="s">
        <v>43</v>
      </c>
      <c r="D14" s="78" t="s">
        <v>73</v>
      </c>
      <c r="E14" s="74"/>
      <c r="F14" s="78" t="s">
        <v>2</v>
      </c>
      <c r="G14" s="74"/>
      <c r="H14" s="79" t="s">
        <v>75</v>
      </c>
      <c r="I14" s="74">
        <v>0</v>
      </c>
      <c r="J14" s="79" t="s">
        <v>66</v>
      </c>
      <c r="K14" s="83">
        <f t="shared" si="7"/>
        <v>0</v>
      </c>
      <c r="M14" s="74"/>
      <c r="N14" s="78" t="s">
        <v>2</v>
      </c>
      <c r="O14" s="74"/>
      <c r="Q14" s="73">
        <f t="shared" si="4"/>
        <v>0</v>
      </c>
      <c r="R14" s="78" t="s">
        <v>2</v>
      </c>
      <c r="S14" s="73">
        <f t="shared" si="5"/>
        <v>0</v>
      </c>
      <c r="U14" s="84">
        <f t="shared" si="6"/>
        <v>0</v>
      </c>
      <c r="W14" s="89"/>
    </row>
    <row r="15" spans="2:23" x14ac:dyDescent="0.45">
      <c r="B15" s="78">
        <v>10</v>
      </c>
      <c r="C15" s="75" t="s">
        <v>44</v>
      </c>
      <c r="D15" s="78" t="s">
        <v>73</v>
      </c>
      <c r="E15" s="74"/>
      <c r="F15" s="78" t="s">
        <v>2</v>
      </c>
      <c r="G15" s="74"/>
      <c r="H15" s="79" t="s">
        <v>75</v>
      </c>
      <c r="I15" s="74">
        <v>0</v>
      </c>
      <c r="J15" s="79" t="s">
        <v>66</v>
      </c>
      <c r="K15" s="83">
        <f t="shared" si="7"/>
        <v>0</v>
      </c>
      <c r="M15" s="74"/>
      <c r="N15" s="78" t="s">
        <v>2</v>
      </c>
      <c r="O15" s="74"/>
      <c r="Q15" s="73">
        <f t="shared" si="4"/>
        <v>0</v>
      </c>
      <c r="R15" s="78" t="s">
        <v>2</v>
      </c>
      <c r="S15" s="73">
        <f>IF(G15&gt;O15,O15,G15)</f>
        <v>0</v>
      </c>
      <c r="U15" s="84">
        <f t="shared" si="6"/>
        <v>0</v>
      </c>
      <c r="W15" s="89"/>
    </row>
    <row r="16" spans="2:23" x14ac:dyDescent="0.45">
      <c r="B16" s="78">
        <v>11</v>
      </c>
      <c r="C16" s="75" t="s">
        <v>45</v>
      </c>
      <c r="D16" s="78" t="s">
        <v>73</v>
      </c>
      <c r="E16" s="74"/>
      <c r="F16" s="78" t="s">
        <v>2</v>
      </c>
      <c r="G16" s="74"/>
      <c r="H16" s="79" t="s">
        <v>75</v>
      </c>
      <c r="I16" s="74">
        <v>0</v>
      </c>
      <c r="J16" s="79" t="s">
        <v>66</v>
      </c>
      <c r="K16" s="83">
        <f t="shared" si="7"/>
        <v>0</v>
      </c>
      <c r="M16" s="74"/>
      <c r="N16" s="78" t="s">
        <v>2</v>
      </c>
      <c r="O16" s="74"/>
      <c r="Q16" s="73">
        <f t="shared" si="4"/>
        <v>0</v>
      </c>
      <c r="R16" s="78" t="s">
        <v>2</v>
      </c>
      <c r="S16" s="73">
        <f t="shared" si="5"/>
        <v>0</v>
      </c>
      <c r="U16" s="84">
        <f t="shared" si="6"/>
        <v>0</v>
      </c>
      <c r="W16" s="89"/>
    </row>
    <row r="17" spans="2:23" x14ac:dyDescent="0.45">
      <c r="B17" s="78">
        <v>12</v>
      </c>
      <c r="C17" s="75" t="s">
        <v>46</v>
      </c>
      <c r="D17" s="78" t="s">
        <v>73</v>
      </c>
      <c r="E17" s="74"/>
      <c r="F17" s="78" t="s">
        <v>2</v>
      </c>
      <c r="G17" s="74"/>
      <c r="H17" s="79" t="s">
        <v>75</v>
      </c>
      <c r="I17" s="74">
        <v>0</v>
      </c>
      <c r="J17" s="79" t="s">
        <v>66</v>
      </c>
      <c r="K17" s="83">
        <f t="shared" si="7"/>
        <v>0</v>
      </c>
      <c r="M17" s="74"/>
      <c r="N17" s="78" t="s">
        <v>2</v>
      </c>
      <c r="O17" s="74"/>
      <c r="Q17" s="73">
        <f t="shared" si="4"/>
        <v>0</v>
      </c>
      <c r="R17" s="78" t="s">
        <v>2</v>
      </c>
      <c r="S17" s="73">
        <f t="shared" si="5"/>
        <v>0</v>
      </c>
      <c r="U17" s="84">
        <f t="shared" si="6"/>
        <v>0</v>
      </c>
      <c r="W17" s="89"/>
    </row>
    <row r="18" spans="2:23" x14ac:dyDescent="0.45">
      <c r="B18" s="78">
        <v>13</v>
      </c>
      <c r="C18" s="75" t="s">
        <v>47</v>
      </c>
      <c r="D18" s="78" t="s">
        <v>73</v>
      </c>
      <c r="E18" s="74"/>
      <c r="F18" s="78" t="s">
        <v>2</v>
      </c>
      <c r="G18" s="74"/>
      <c r="H18" s="79" t="s">
        <v>75</v>
      </c>
      <c r="I18" s="74">
        <v>0</v>
      </c>
      <c r="J18" s="79" t="s">
        <v>66</v>
      </c>
      <c r="K18" s="83">
        <f t="shared" si="7"/>
        <v>0</v>
      </c>
      <c r="M18" s="74"/>
      <c r="N18" s="78" t="s">
        <v>2</v>
      </c>
      <c r="O18" s="74"/>
      <c r="Q18" s="73">
        <f t="shared" si="4"/>
        <v>0</v>
      </c>
      <c r="R18" s="78" t="s">
        <v>2</v>
      </c>
      <c r="S18" s="73">
        <f t="shared" si="5"/>
        <v>0</v>
      </c>
      <c r="U18" s="84">
        <f t="shared" si="6"/>
        <v>0</v>
      </c>
      <c r="W18" s="89"/>
    </row>
    <row r="19" spans="2:23" x14ac:dyDescent="0.45">
      <c r="B19" s="78">
        <v>14</v>
      </c>
      <c r="C19" s="75" t="s">
        <v>48</v>
      </c>
      <c r="D19" s="78" t="s">
        <v>73</v>
      </c>
      <c r="E19" s="74"/>
      <c r="F19" s="78" t="s">
        <v>2</v>
      </c>
      <c r="G19" s="74"/>
      <c r="H19" s="79" t="s">
        <v>75</v>
      </c>
      <c r="I19" s="74">
        <v>0</v>
      </c>
      <c r="J19" s="79" t="s">
        <v>66</v>
      </c>
      <c r="K19" s="83">
        <f t="shared" si="7"/>
        <v>0</v>
      </c>
      <c r="M19" s="74"/>
      <c r="N19" s="78" t="s">
        <v>2</v>
      </c>
      <c r="O19" s="74"/>
      <c r="Q19" s="73">
        <f t="shared" si="4"/>
        <v>0</v>
      </c>
      <c r="R19" s="78" t="s">
        <v>2</v>
      </c>
      <c r="S19" s="73">
        <f t="shared" si="5"/>
        <v>0</v>
      </c>
      <c r="U19" s="84">
        <f t="shared" si="6"/>
        <v>0</v>
      </c>
      <c r="W19" s="89"/>
    </row>
    <row r="20" spans="2:23" x14ac:dyDescent="0.45">
      <c r="B20" s="78">
        <v>15</v>
      </c>
      <c r="C20" s="75" t="s">
        <v>39</v>
      </c>
      <c r="D20" s="78" t="s">
        <v>73</v>
      </c>
      <c r="E20" s="74"/>
      <c r="F20" s="78" t="s">
        <v>2</v>
      </c>
      <c r="G20" s="74"/>
      <c r="H20" s="79" t="s">
        <v>75</v>
      </c>
      <c r="I20" s="74">
        <v>0</v>
      </c>
      <c r="J20" s="79" t="s">
        <v>66</v>
      </c>
      <c r="K20" s="85">
        <f t="shared" si="7"/>
        <v>0</v>
      </c>
      <c r="M20" s="74"/>
      <c r="N20" s="78" t="s">
        <v>2</v>
      </c>
      <c r="O20" s="74"/>
      <c r="Q20" s="73">
        <f t="shared" si="4"/>
        <v>0</v>
      </c>
      <c r="R20" s="78" t="s">
        <v>2</v>
      </c>
      <c r="S20" s="73">
        <f t="shared" si="5"/>
        <v>0</v>
      </c>
      <c r="U20" s="84">
        <f t="shared" si="6"/>
        <v>0</v>
      </c>
      <c r="W20" s="89"/>
    </row>
    <row r="21" spans="2:23" x14ac:dyDescent="0.45">
      <c r="B21" s="78">
        <v>16</v>
      </c>
      <c r="C21" s="75" t="s">
        <v>55</v>
      </c>
      <c r="D21" s="78" t="s">
        <v>73</v>
      </c>
      <c r="E21" s="74"/>
      <c r="F21" s="78" t="s">
        <v>2</v>
      </c>
      <c r="G21" s="74"/>
      <c r="H21" s="79" t="s">
        <v>75</v>
      </c>
      <c r="I21" s="74">
        <v>0</v>
      </c>
      <c r="J21" s="79" t="s">
        <v>66</v>
      </c>
      <c r="K21" s="83">
        <f t="shared" si="7"/>
        <v>0</v>
      </c>
      <c r="M21" s="74"/>
      <c r="N21" s="78" t="s">
        <v>2</v>
      </c>
      <c r="O21" s="74"/>
      <c r="Q21" s="73">
        <f t="shared" si="4"/>
        <v>0</v>
      </c>
      <c r="R21" s="78" t="s">
        <v>2</v>
      </c>
      <c r="S21" s="73">
        <f t="shared" si="5"/>
        <v>0</v>
      </c>
      <c r="U21" s="84">
        <f t="shared" si="6"/>
        <v>0</v>
      </c>
      <c r="W21" s="89"/>
    </row>
    <row r="22" spans="2:23" x14ac:dyDescent="0.45">
      <c r="B22" s="78">
        <v>17</v>
      </c>
      <c r="C22" s="75" t="s">
        <v>56</v>
      </c>
      <c r="D22" s="78" t="s">
        <v>73</v>
      </c>
      <c r="E22" s="74"/>
      <c r="F22" s="78" t="s">
        <v>2</v>
      </c>
      <c r="G22" s="74"/>
      <c r="H22" s="79" t="s">
        <v>75</v>
      </c>
      <c r="I22" s="74">
        <v>0</v>
      </c>
      <c r="J22" s="79" t="s">
        <v>66</v>
      </c>
      <c r="K22" s="83">
        <f t="shared" ref="K22:K24" si="8">(G22-E22-I22)*24</f>
        <v>0</v>
      </c>
      <c r="M22" s="74"/>
      <c r="N22" s="78" t="s">
        <v>2</v>
      </c>
      <c r="O22" s="74"/>
      <c r="Q22" s="73">
        <f t="shared" ref="Q22:Q24" si="9">IF(E22&lt;M22,M22,E22)</f>
        <v>0</v>
      </c>
      <c r="R22" s="78" t="s">
        <v>2</v>
      </c>
      <c r="S22" s="73">
        <f t="shared" ref="S22:S24" si="10">IF(G22&gt;O22,O22,G22)</f>
        <v>0</v>
      </c>
      <c r="U22" s="84">
        <f t="shared" ref="U22:U24" si="11">(S22-Q22)*24</f>
        <v>0</v>
      </c>
      <c r="W22" s="89"/>
    </row>
    <row r="23" spans="2:23" x14ac:dyDescent="0.45">
      <c r="B23" s="78">
        <v>18</v>
      </c>
      <c r="C23" s="75" t="s">
        <v>57</v>
      </c>
      <c r="D23" s="78" t="s">
        <v>73</v>
      </c>
      <c r="E23" s="74"/>
      <c r="F23" s="78" t="s">
        <v>2</v>
      </c>
      <c r="G23" s="74"/>
      <c r="H23" s="79" t="s">
        <v>75</v>
      </c>
      <c r="I23" s="74">
        <v>0</v>
      </c>
      <c r="J23" s="79" t="s">
        <v>66</v>
      </c>
      <c r="K23" s="83">
        <f t="shared" si="8"/>
        <v>0</v>
      </c>
      <c r="M23" s="74"/>
      <c r="N23" s="78" t="s">
        <v>2</v>
      </c>
      <c r="O23" s="74"/>
      <c r="Q23" s="73">
        <f t="shared" si="9"/>
        <v>0</v>
      </c>
      <c r="R23" s="78" t="s">
        <v>2</v>
      </c>
      <c r="S23" s="73">
        <f t="shared" si="10"/>
        <v>0</v>
      </c>
      <c r="U23" s="84">
        <f t="shared" si="11"/>
        <v>0</v>
      </c>
      <c r="W23" s="89"/>
    </row>
    <row r="24" spans="2:23" x14ac:dyDescent="0.45">
      <c r="B24" s="78">
        <v>19</v>
      </c>
      <c r="C24" s="75" t="s">
        <v>76</v>
      </c>
      <c r="D24" s="78" t="s">
        <v>73</v>
      </c>
      <c r="E24" s="74"/>
      <c r="F24" s="78" t="s">
        <v>2</v>
      </c>
      <c r="G24" s="74"/>
      <c r="H24" s="79" t="s">
        <v>75</v>
      </c>
      <c r="I24" s="74">
        <v>0</v>
      </c>
      <c r="J24" s="79" t="s">
        <v>66</v>
      </c>
      <c r="K24" s="83">
        <f t="shared" si="8"/>
        <v>0</v>
      </c>
      <c r="M24" s="74"/>
      <c r="N24" s="78" t="s">
        <v>2</v>
      </c>
      <c r="O24" s="74"/>
      <c r="Q24" s="73">
        <f t="shared" si="9"/>
        <v>0</v>
      </c>
      <c r="R24" s="78" t="s">
        <v>2</v>
      </c>
      <c r="S24" s="73">
        <f t="shared" si="10"/>
        <v>0</v>
      </c>
      <c r="U24" s="84">
        <f t="shared" si="11"/>
        <v>0</v>
      </c>
      <c r="W24" s="89"/>
    </row>
    <row r="25" spans="2:23" x14ac:dyDescent="0.45">
      <c r="B25" s="78">
        <v>20</v>
      </c>
      <c r="C25" s="75" t="s">
        <v>77</v>
      </c>
      <c r="D25" s="78" t="s">
        <v>73</v>
      </c>
      <c r="E25" s="74"/>
      <c r="F25" s="78" t="s">
        <v>2</v>
      </c>
      <c r="G25" s="74"/>
      <c r="H25" s="79" t="s">
        <v>75</v>
      </c>
      <c r="I25" s="74">
        <v>0</v>
      </c>
      <c r="J25" s="79" t="s">
        <v>66</v>
      </c>
      <c r="K25" s="83">
        <f t="shared" si="7"/>
        <v>0</v>
      </c>
      <c r="M25" s="74"/>
      <c r="N25" s="78" t="s">
        <v>2</v>
      </c>
      <c r="O25" s="74"/>
      <c r="Q25" s="73">
        <f t="shared" si="4"/>
        <v>0</v>
      </c>
      <c r="R25" s="78" t="s">
        <v>2</v>
      </c>
      <c r="S25" s="73">
        <f t="shared" si="5"/>
        <v>0</v>
      </c>
      <c r="U25" s="84">
        <f t="shared" si="6"/>
        <v>0</v>
      </c>
      <c r="W25" s="89"/>
    </row>
    <row r="26" spans="2:23" x14ac:dyDescent="0.45">
      <c r="B26" s="78">
        <v>21</v>
      </c>
      <c r="C26" s="75" t="s">
        <v>78</v>
      </c>
      <c r="D26" s="78" t="s">
        <v>73</v>
      </c>
      <c r="E26" s="86"/>
      <c r="F26" s="78" t="s">
        <v>2</v>
      </c>
      <c r="G26" s="86"/>
      <c r="H26" s="79" t="s">
        <v>75</v>
      </c>
      <c r="I26" s="86"/>
      <c r="J26" s="79" t="s">
        <v>66</v>
      </c>
      <c r="K26" s="75">
        <v>1</v>
      </c>
      <c r="M26" s="83"/>
      <c r="N26" s="78" t="s">
        <v>2</v>
      </c>
      <c r="O26" s="83"/>
      <c r="Q26" s="83"/>
      <c r="R26" s="78" t="s">
        <v>2</v>
      </c>
      <c r="S26" s="83"/>
      <c r="U26" s="75">
        <v>1</v>
      </c>
      <c r="W26" s="89"/>
    </row>
    <row r="27" spans="2:23" x14ac:dyDescent="0.45">
      <c r="B27" s="78">
        <v>22</v>
      </c>
      <c r="C27" s="75" t="s">
        <v>79</v>
      </c>
      <c r="D27" s="78" t="s">
        <v>73</v>
      </c>
      <c r="E27" s="86"/>
      <c r="F27" s="78" t="s">
        <v>2</v>
      </c>
      <c r="G27" s="86"/>
      <c r="H27" s="79" t="s">
        <v>75</v>
      </c>
      <c r="I27" s="86"/>
      <c r="J27" s="79" t="s">
        <v>66</v>
      </c>
      <c r="K27" s="75">
        <v>2</v>
      </c>
      <c r="M27" s="83"/>
      <c r="N27" s="78" t="s">
        <v>2</v>
      </c>
      <c r="O27" s="83"/>
      <c r="Q27" s="83"/>
      <c r="R27" s="78" t="s">
        <v>2</v>
      </c>
      <c r="S27" s="83"/>
      <c r="U27" s="75">
        <v>2</v>
      </c>
      <c r="W27" s="89"/>
    </row>
    <row r="28" spans="2:23" x14ac:dyDescent="0.45">
      <c r="B28" s="78">
        <v>23</v>
      </c>
      <c r="C28" s="75" t="s">
        <v>80</v>
      </c>
      <c r="D28" s="78" t="s">
        <v>73</v>
      </c>
      <c r="E28" s="86"/>
      <c r="F28" s="78" t="s">
        <v>2</v>
      </c>
      <c r="G28" s="86"/>
      <c r="H28" s="79" t="s">
        <v>75</v>
      </c>
      <c r="I28" s="86"/>
      <c r="J28" s="79" t="s">
        <v>66</v>
      </c>
      <c r="K28" s="75">
        <v>3</v>
      </c>
      <c r="M28" s="83"/>
      <c r="N28" s="78" t="s">
        <v>2</v>
      </c>
      <c r="O28" s="83"/>
      <c r="Q28" s="83"/>
      <c r="R28" s="78" t="s">
        <v>2</v>
      </c>
      <c r="S28" s="83"/>
      <c r="U28" s="75">
        <v>3</v>
      </c>
      <c r="W28" s="89"/>
    </row>
    <row r="29" spans="2:23" x14ac:dyDescent="0.45">
      <c r="B29" s="78">
        <v>24</v>
      </c>
      <c r="C29" s="75" t="s">
        <v>81</v>
      </c>
      <c r="D29" s="78" t="s">
        <v>73</v>
      </c>
      <c r="E29" s="86"/>
      <c r="F29" s="78" t="s">
        <v>2</v>
      </c>
      <c r="G29" s="86"/>
      <c r="H29" s="79" t="s">
        <v>75</v>
      </c>
      <c r="I29" s="86"/>
      <c r="J29" s="79" t="s">
        <v>66</v>
      </c>
      <c r="K29" s="75">
        <v>4</v>
      </c>
      <c r="M29" s="83"/>
      <c r="N29" s="78" t="s">
        <v>2</v>
      </c>
      <c r="O29" s="83"/>
      <c r="Q29" s="83"/>
      <c r="R29" s="78" t="s">
        <v>2</v>
      </c>
      <c r="S29" s="83"/>
      <c r="U29" s="75">
        <v>4</v>
      </c>
      <c r="W29" s="89"/>
    </row>
    <row r="30" spans="2:23" x14ac:dyDescent="0.45">
      <c r="B30" s="78">
        <v>25</v>
      </c>
      <c r="C30" s="75" t="s">
        <v>58</v>
      </c>
      <c r="D30" s="78" t="s">
        <v>73</v>
      </c>
      <c r="E30" s="86"/>
      <c r="F30" s="78" t="s">
        <v>2</v>
      </c>
      <c r="G30" s="86"/>
      <c r="H30" s="79" t="s">
        <v>75</v>
      </c>
      <c r="I30" s="86"/>
      <c r="J30" s="79" t="s">
        <v>66</v>
      </c>
      <c r="K30" s="75">
        <v>4</v>
      </c>
      <c r="M30" s="83"/>
      <c r="N30" s="78" t="s">
        <v>2</v>
      </c>
      <c r="O30" s="83"/>
      <c r="Q30" s="83"/>
      <c r="R30" s="78" t="s">
        <v>2</v>
      </c>
      <c r="S30" s="83"/>
      <c r="U30" s="75">
        <v>3</v>
      </c>
      <c r="W30" s="89"/>
    </row>
    <row r="31" spans="2:23" x14ac:dyDescent="0.45">
      <c r="B31" s="78">
        <v>26</v>
      </c>
      <c r="C31" s="75" t="s">
        <v>59</v>
      </c>
      <c r="D31" s="78" t="s">
        <v>73</v>
      </c>
      <c r="E31" s="86"/>
      <c r="F31" s="78" t="s">
        <v>2</v>
      </c>
      <c r="G31" s="86"/>
      <c r="H31" s="79" t="s">
        <v>75</v>
      </c>
      <c r="I31" s="86"/>
      <c r="J31" s="79" t="s">
        <v>66</v>
      </c>
      <c r="K31" s="75">
        <v>5</v>
      </c>
      <c r="M31" s="83"/>
      <c r="N31" s="78" t="s">
        <v>2</v>
      </c>
      <c r="O31" s="83"/>
      <c r="Q31" s="83"/>
      <c r="R31" s="78" t="s">
        <v>2</v>
      </c>
      <c r="S31" s="83"/>
      <c r="U31" s="75">
        <v>5</v>
      </c>
      <c r="W31" s="89"/>
    </row>
    <row r="32" spans="2:23" x14ac:dyDescent="0.45">
      <c r="B32" s="78">
        <v>27</v>
      </c>
      <c r="C32" s="75" t="s">
        <v>72</v>
      </c>
      <c r="D32" s="78" t="s">
        <v>73</v>
      </c>
      <c r="E32" s="86"/>
      <c r="F32" s="78" t="s">
        <v>2</v>
      </c>
      <c r="G32" s="86"/>
      <c r="H32" s="79" t="s">
        <v>75</v>
      </c>
      <c r="I32" s="86"/>
      <c r="J32" s="79" t="s">
        <v>66</v>
      </c>
      <c r="K32" s="75">
        <v>0</v>
      </c>
      <c r="M32" s="83"/>
      <c r="N32" s="78" t="s">
        <v>2</v>
      </c>
      <c r="O32" s="83"/>
      <c r="Q32" s="83"/>
      <c r="R32" s="78" t="s">
        <v>2</v>
      </c>
      <c r="S32" s="83"/>
      <c r="U32" s="75">
        <v>0</v>
      </c>
      <c r="W32" s="89" t="s">
        <v>164</v>
      </c>
    </row>
    <row r="33" spans="2:23" x14ac:dyDescent="0.45">
      <c r="B33" s="78">
        <v>28</v>
      </c>
      <c r="C33" s="75" t="s">
        <v>74</v>
      </c>
      <c r="D33" s="78" t="s">
        <v>73</v>
      </c>
      <c r="E33" s="86"/>
      <c r="F33" s="78" t="s">
        <v>2</v>
      </c>
      <c r="G33" s="86"/>
      <c r="H33" s="79" t="s">
        <v>75</v>
      </c>
      <c r="I33" s="86"/>
      <c r="J33" s="79" t="s">
        <v>66</v>
      </c>
      <c r="K33" s="75"/>
      <c r="M33" s="83"/>
      <c r="N33" s="78" t="s">
        <v>2</v>
      </c>
      <c r="O33" s="83"/>
      <c r="Q33" s="83"/>
      <c r="R33" s="78" t="s">
        <v>2</v>
      </c>
      <c r="S33" s="83"/>
      <c r="U33" s="75"/>
      <c r="W33" s="89"/>
    </row>
    <row r="34" spans="2:23" x14ac:dyDescent="0.45">
      <c r="B34" s="78">
        <v>29</v>
      </c>
      <c r="C34" s="75" t="s">
        <v>74</v>
      </c>
      <c r="D34" s="78" t="s">
        <v>73</v>
      </c>
      <c r="E34" s="86"/>
      <c r="F34" s="78" t="s">
        <v>2</v>
      </c>
      <c r="G34" s="86"/>
      <c r="H34" s="79" t="s">
        <v>75</v>
      </c>
      <c r="I34" s="86"/>
      <c r="J34" s="79" t="s">
        <v>66</v>
      </c>
      <c r="K34" s="75"/>
      <c r="M34" s="83"/>
      <c r="N34" s="78" t="s">
        <v>2</v>
      </c>
      <c r="O34" s="83"/>
      <c r="Q34" s="83"/>
      <c r="R34" s="78" t="s">
        <v>2</v>
      </c>
      <c r="S34" s="83"/>
      <c r="U34" s="75"/>
      <c r="W34" s="89"/>
    </row>
    <row r="35" spans="2:23" x14ac:dyDescent="0.45">
      <c r="B35" s="78">
        <v>30</v>
      </c>
      <c r="C35" s="75" t="s">
        <v>74</v>
      </c>
      <c r="D35" s="78" t="s">
        <v>73</v>
      </c>
      <c r="E35" s="86"/>
      <c r="F35" s="78" t="s">
        <v>2</v>
      </c>
      <c r="G35" s="86"/>
      <c r="H35" s="79" t="s">
        <v>75</v>
      </c>
      <c r="I35" s="86"/>
      <c r="J35" s="79" t="s">
        <v>66</v>
      </c>
      <c r="K35" s="75"/>
      <c r="M35" s="83"/>
      <c r="N35" s="78" t="s">
        <v>2</v>
      </c>
      <c r="O35" s="83"/>
      <c r="Q35" s="83"/>
      <c r="R35" s="78" t="s">
        <v>2</v>
      </c>
      <c r="S35" s="83"/>
      <c r="U35" s="75"/>
      <c r="W35" s="89"/>
    </row>
    <row r="36" spans="2:23" x14ac:dyDescent="0.45">
      <c r="C36" s="87"/>
    </row>
    <row r="37" spans="2:23" x14ac:dyDescent="0.45">
      <c r="C37" s="88" t="s">
        <v>168</v>
      </c>
    </row>
    <row r="38" spans="2:23" x14ac:dyDescent="0.45">
      <c r="C38" s="88" t="s">
        <v>169</v>
      </c>
    </row>
    <row r="39" spans="2:23" x14ac:dyDescent="0.45">
      <c r="C39" s="88" t="s">
        <v>170</v>
      </c>
    </row>
    <row r="40" spans="2:23" x14ac:dyDescent="0.45">
      <c r="C40" s="88" t="s">
        <v>171</v>
      </c>
    </row>
    <row r="41" spans="2:23" x14ac:dyDescent="0.45">
      <c r="C41" s="80" t="s">
        <v>213</v>
      </c>
    </row>
    <row r="42" spans="2:23" x14ac:dyDescent="0.45">
      <c r="C42" s="80"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zoomScale="50" zoomScaleNormal="50" workbookViewId="0"/>
  </sheetViews>
  <sheetFormatPr defaultColWidth="9" defaultRowHeight="26.4" x14ac:dyDescent="0.45"/>
  <cols>
    <col min="1" max="1" width="1.69921875" style="209" customWidth="1"/>
    <col min="2" max="2" width="9" style="209"/>
    <col min="3" max="12" width="40.59765625" style="209" customWidth="1"/>
    <col min="13" max="16384" width="9" style="209"/>
  </cols>
  <sheetData>
    <row r="1" spans="1:12" x14ac:dyDescent="0.45">
      <c r="A1" s="207"/>
      <c r="B1" s="208" t="s">
        <v>83</v>
      </c>
      <c r="C1" s="208"/>
      <c r="D1" s="208"/>
    </row>
    <row r="2" spans="1:12" x14ac:dyDescent="0.45">
      <c r="A2" s="207"/>
      <c r="B2" s="208"/>
      <c r="C2" s="208"/>
      <c r="D2" s="208"/>
    </row>
    <row r="3" spans="1:12" x14ac:dyDescent="0.45">
      <c r="A3" s="207"/>
      <c r="B3" s="210" t="s">
        <v>98</v>
      </c>
      <c r="C3" s="210" t="s">
        <v>99</v>
      </c>
      <c r="D3" s="208"/>
    </row>
    <row r="4" spans="1:12" x14ac:dyDescent="0.45">
      <c r="A4" s="207"/>
      <c r="B4" s="211">
        <v>1</v>
      </c>
      <c r="C4" s="263" t="s">
        <v>176</v>
      </c>
      <c r="D4" s="208"/>
    </row>
    <row r="5" spans="1:12" x14ac:dyDescent="0.45">
      <c r="A5" s="207"/>
      <c r="B5" s="211">
        <v>2</v>
      </c>
      <c r="C5" s="263" t="s">
        <v>177</v>
      </c>
    </row>
    <row r="6" spans="1:12" x14ac:dyDescent="0.45">
      <c r="A6" s="207"/>
      <c r="B6" s="211">
        <v>3</v>
      </c>
      <c r="C6" s="263" t="s">
        <v>178</v>
      </c>
      <c r="D6" s="208"/>
    </row>
    <row r="7" spans="1:12" x14ac:dyDescent="0.45">
      <c r="A7" s="207"/>
      <c r="B7" s="211">
        <v>4</v>
      </c>
      <c r="C7" s="263" t="s">
        <v>158</v>
      </c>
      <c r="D7" s="208"/>
    </row>
    <row r="8" spans="1:12" x14ac:dyDescent="0.45">
      <c r="A8" s="207"/>
      <c r="B8" s="211">
        <v>5</v>
      </c>
      <c r="C8" s="263" t="s">
        <v>158</v>
      </c>
      <c r="D8" s="208"/>
    </row>
    <row r="9" spans="1:12" x14ac:dyDescent="0.45">
      <c r="A9" s="207"/>
      <c r="B9" s="208"/>
      <c r="C9" s="208"/>
      <c r="D9" s="208"/>
    </row>
    <row r="10" spans="1:12" x14ac:dyDescent="0.45">
      <c r="A10" s="207"/>
      <c r="B10" s="208" t="s">
        <v>100</v>
      </c>
      <c r="C10" s="208"/>
      <c r="D10" s="208"/>
    </row>
    <row r="11" spans="1:12" ht="27" thickBot="1" x14ac:dyDescent="0.5">
      <c r="A11" s="207"/>
      <c r="B11" s="208"/>
      <c r="C11" s="208"/>
      <c r="D11" s="208"/>
    </row>
    <row r="12" spans="1:12" ht="27" thickBot="1" x14ac:dyDescent="0.5">
      <c r="A12" s="207"/>
      <c r="B12" s="212" t="s">
        <v>88</v>
      </c>
      <c r="C12" s="213" t="s">
        <v>4</v>
      </c>
      <c r="D12" s="214" t="s">
        <v>60</v>
      </c>
      <c r="E12" s="214" t="s">
        <v>5</v>
      </c>
      <c r="F12" s="214" t="s">
        <v>61</v>
      </c>
      <c r="G12" s="215" t="s">
        <v>62</v>
      </c>
      <c r="H12" s="216" t="s">
        <v>158</v>
      </c>
      <c r="I12" s="216" t="s">
        <v>158</v>
      </c>
      <c r="J12" s="216" t="s">
        <v>158</v>
      </c>
      <c r="K12" s="216" t="s">
        <v>158</v>
      </c>
      <c r="L12" s="217" t="s">
        <v>158</v>
      </c>
    </row>
    <row r="13" spans="1:12" x14ac:dyDescent="0.45">
      <c r="A13" s="207"/>
      <c r="B13" s="630" t="s">
        <v>89</v>
      </c>
      <c r="C13" s="274" t="s">
        <v>214</v>
      </c>
      <c r="D13" s="218" t="s">
        <v>126</v>
      </c>
      <c r="E13" s="218" t="s">
        <v>84</v>
      </c>
      <c r="F13" s="218" t="s">
        <v>32</v>
      </c>
      <c r="G13" s="219" t="s">
        <v>26</v>
      </c>
      <c r="H13" s="220" t="s">
        <v>158</v>
      </c>
      <c r="I13" s="220" t="s">
        <v>158</v>
      </c>
      <c r="J13" s="220" t="s">
        <v>158</v>
      </c>
      <c r="K13" s="220" t="s">
        <v>158</v>
      </c>
      <c r="L13" s="221" t="s">
        <v>158</v>
      </c>
    </row>
    <row r="14" spans="1:12" x14ac:dyDescent="0.45">
      <c r="B14" s="631"/>
      <c r="C14" s="222" t="s">
        <v>158</v>
      </c>
      <c r="D14" s="223" t="s">
        <v>125</v>
      </c>
      <c r="E14" s="223" t="s">
        <v>85</v>
      </c>
      <c r="F14" s="223" t="s">
        <v>29</v>
      </c>
      <c r="G14" s="224" t="s">
        <v>27</v>
      </c>
      <c r="H14" s="223" t="s">
        <v>29</v>
      </c>
      <c r="I14" s="223" t="s">
        <v>29</v>
      </c>
      <c r="J14" s="223" t="s">
        <v>29</v>
      </c>
      <c r="K14" s="223" t="s">
        <v>29</v>
      </c>
      <c r="L14" s="225" t="s">
        <v>29</v>
      </c>
    </row>
    <row r="15" spans="1:12" x14ac:dyDescent="0.45">
      <c r="B15" s="631"/>
      <c r="C15" s="222" t="s">
        <v>158</v>
      </c>
      <c r="D15" s="223" t="s">
        <v>127</v>
      </c>
      <c r="E15" s="226" t="s">
        <v>158</v>
      </c>
      <c r="F15" s="226" t="s">
        <v>158</v>
      </c>
      <c r="G15" s="224" t="s">
        <v>28</v>
      </c>
      <c r="H15" s="226" t="s">
        <v>158</v>
      </c>
      <c r="I15" s="226" t="s">
        <v>158</v>
      </c>
      <c r="J15" s="226" t="s">
        <v>158</v>
      </c>
      <c r="K15" s="226" t="s">
        <v>158</v>
      </c>
      <c r="L15" s="227" t="s">
        <v>158</v>
      </c>
    </row>
    <row r="16" spans="1:12" x14ac:dyDescent="0.45">
      <c r="B16" s="631"/>
      <c r="C16" s="222" t="s">
        <v>158</v>
      </c>
      <c r="D16" s="226" t="s">
        <v>158</v>
      </c>
      <c r="E16" s="226" t="s">
        <v>158</v>
      </c>
      <c r="F16" s="226" t="s">
        <v>158</v>
      </c>
      <c r="G16" s="224" t="s">
        <v>14</v>
      </c>
      <c r="H16" s="226" t="s">
        <v>158</v>
      </c>
      <c r="I16" s="226" t="s">
        <v>158</v>
      </c>
      <c r="J16" s="226" t="s">
        <v>158</v>
      </c>
      <c r="K16" s="226" t="s">
        <v>158</v>
      </c>
      <c r="L16" s="227" t="s">
        <v>158</v>
      </c>
    </row>
    <row r="17" spans="2:12" x14ac:dyDescent="0.45">
      <c r="B17" s="631"/>
      <c r="C17" s="222" t="s">
        <v>158</v>
      </c>
      <c r="D17" s="226" t="s">
        <v>158</v>
      </c>
      <c r="E17" s="226" t="s">
        <v>158</v>
      </c>
      <c r="F17" s="226" t="s">
        <v>158</v>
      </c>
      <c r="G17" s="224" t="s">
        <v>6</v>
      </c>
      <c r="H17" s="226" t="s">
        <v>158</v>
      </c>
      <c r="I17" s="226" t="s">
        <v>158</v>
      </c>
      <c r="J17" s="226" t="s">
        <v>158</v>
      </c>
      <c r="K17" s="226" t="s">
        <v>158</v>
      </c>
      <c r="L17" s="227" t="s">
        <v>158</v>
      </c>
    </row>
    <row r="18" spans="2:12" x14ac:dyDescent="0.45">
      <c r="B18" s="631"/>
      <c r="C18" s="222" t="s">
        <v>158</v>
      </c>
      <c r="D18" s="226" t="s">
        <v>158</v>
      </c>
      <c r="E18" s="226" t="s">
        <v>158</v>
      </c>
      <c r="F18" s="226" t="s">
        <v>158</v>
      </c>
      <c r="G18" s="224" t="s">
        <v>86</v>
      </c>
      <c r="H18" s="226" t="s">
        <v>158</v>
      </c>
      <c r="I18" s="226" t="s">
        <v>158</v>
      </c>
      <c r="J18" s="226" t="s">
        <v>158</v>
      </c>
      <c r="K18" s="226" t="s">
        <v>158</v>
      </c>
      <c r="L18" s="227" t="s">
        <v>158</v>
      </c>
    </row>
    <row r="19" spans="2:12" x14ac:dyDescent="0.45">
      <c r="B19" s="631"/>
      <c r="C19" s="222" t="s">
        <v>158</v>
      </c>
      <c r="D19" s="226" t="s">
        <v>158</v>
      </c>
      <c r="E19" s="226" t="s">
        <v>158</v>
      </c>
      <c r="F19" s="226" t="s">
        <v>158</v>
      </c>
      <c r="G19" s="224" t="s">
        <v>87</v>
      </c>
      <c r="H19" s="226" t="s">
        <v>158</v>
      </c>
      <c r="I19" s="226" t="s">
        <v>158</v>
      </c>
      <c r="J19" s="226" t="s">
        <v>158</v>
      </c>
      <c r="K19" s="226" t="s">
        <v>158</v>
      </c>
      <c r="L19" s="227" t="s">
        <v>158</v>
      </c>
    </row>
    <row r="20" spans="2:12" x14ac:dyDescent="0.45">
      <c r="B20" s="631"/>
      <c r="C20" s="222" t="s">
        <v>158</v>
      </c>
      <c r="D20" s="226" t="s">
        <v>158</v>
      </c>
      <c r="E20" s="226" t="s">
        <v>158</v>
      </c>
      <c r="F20" s="226" t="s">
        <v>158</v>
      </c>
      <c r="G20" s="224" t="s">
        <v>30</v>
      </c>
      <c r="H20" s="226" t="s">
        <v>158</v>
      </c>
      <c r="I20" s="226" t="s">
        <v>158</v>
      </c>
      <c r="J20" s="226" t="s">
        <v>158</v>
      </c>
      <c r="K20" s="226" t="s">
        <v>158</v>
      </c>
      <c r="L20" s="227" t="s">
        <v>158</v>
      </c>
    </row>
    <row r="21" spans="2:12" x14ac:dyDescent="0.45">
      <c r="B21" s="631"/>
      <c r="C21" s="222" t="s">
        <v>158</v>
      </c>
      <c r="D21" s="226" t="s">
        <v>158</v>
      </c>
      <c r="E21" s="226" t="s">
        <v>158</v>
      </c>
      <c r="F21" s="226" t="s">
        <v>158</v>
      </c>
      <c r="G21" s="224" t="s">
        <v>31</v>
      </c>
      <c r="H21" s="226" t="s">
        <v>158</v>
      </c>
      <c r="I21" s="226" t="s">
        <v>158</v>
      </c>
      <c r="J21" s="226" t="s">
        <v>158</v>
      </c>
      <c r="K21" s="226" t="s">
        <v>158</v>
      </c>
      <c r="L21" s="227" t="s">
        <v>158</v>
      </c>
    </row>
    <row r="22" spans="2:12" x14ac:dyDescent="0.45">
      <c r="B22" s="631"/>
      <c r="C22" s="222" t="s">
        <v>158</v>
      </c>
      <c r="D22" s="226" t="s">
        <v>158</v>
      </c>
      <c r="E22" s="226" t="s">
        <v>158</v>
      </c>
      <c r="F22" s="226" t="s">
        <v>158</v>
      </c>
      <c r="G22" s="226" t="s">
        <v>158</v>
      </c>
      <c r="H22" s="226" t="s">
        <v>158</v>
      </c>
      <c r="I22" s="226" t="s">
        <v>158</v>
      </c>
      <c r="J22" s="226" t="s">
        <v>158</v>
      </c>
      <c r="K22" s="226" t="s">
        <v>158</v>
      </c>
      <c r="L22" s="227" t="s">
        <v>158</v>
      </c>
    </row>
    <row r="23" spans="2:12" x14ac:dyDescent="0.45">
      <c r="B23" s="631"/>
      <c r="C23" s="222" t="s">
        <v>158</v>
      </c>
      <c r="D23" s="226" t="s">
        <v>158</v>
      </c>
      <c r="E23" s="226" t="s">
        <v>158</v>
      </c>
      <c r="F23" s="226" t="s">
        <v>158</v>
      </c>
      <c r="G23" s="226" t="s">
        <v>158</v>
      </c>
      <c r="H23" s="226" t="s">
        <v>158</v>
      </c>
      <c r="I23" s="226" t="s">
        <v>158</v>
      </c>
      <c r="J23" s="226" t="s">
        <v>158</v>
      </c>
      <c r="K23" s="226" t="s">
        <v>158</v>
      </c>
      <c r="L23" s="227" t="s">
        <v>158</v>
      </c>
    </row>
    <row r="24" spans="2:12" x14ac:dyDescent="0.45">
      <c r="B24" s="631"/>
      <c r="C24" s="222" t="s">
        <v>158</v>
      </c>
      <c r="D24" s="226" t="s">
        <v>158</v>
      </c>
      <c r="E24" s="226" t="s">
        <v>158</v>
      </c>
      <c r="F24" s="226" t="s">
        <v>158</v>
      </c>
      <c r="G24" s="226" t="s">
        <v>158</v>
      </c>
      <c r="H24" s="226" t="s">
        <v>158</v>
      </c>
      <c r="I24" s="226" t="s">
        <v>158</v>
      </c>
      <c r="J24" s="226" t="s">
        <v>158</v>
      </c>
      <c r="K24" s="226" t="s">
        <v>158</v>
      </c>
      <c r="L24" s="227" t="s">
        <v>158</v>
      </c>
    </row>
    <row r="25" spans="2:12" ht="27" thickBot="1" x14ac:dyDescent="0.5">
      <c r="B25" s="632"/>
      <c r="C25" s="228" t="s">
        <v>158</v>
      </c>
      <c r="D25" s="229" t="s">
        <v>158</v>
      </c>
      <c r="E25" s="229" t="s">
        <v>158</v>
      </c>
      <c r="F25" s="229" t="s">
        <v>158</v>
      </c>
      <c r="G25" s="229" t="s">
        <v>158</v>
      </c>
      <c r="H25" s="229" t="s">
        <v>158</v>
      </c>
      <c r="I25" s="229" t="s">
        <v>158</v>
      </c>
      <c r="J25" s="229" t="s">
        <v>158</v>
      </c>
      <c r="K25" s="229" t="s">
        <v>158</v>
      </c>
      <c r="L25" s="230" t="s">
        <v>158</v>
      </c>
    </row>
    <row r="28" spans="2:12" x14ac:dyDescent="0.45">
      <c r="C28" s="209" t="s">
        <v>149</v>
      </c>
    </row>
    <row r="29" spans="2:12" x14ac:dyDescent="0.45">
      <c r="C29" s="209" t="s">
        <v>90</v>
      </c>
    </row>
    <row r="30" spans="2:12" x14ac:dyDescent="0.45">
      <c r="C30" s="209" t="s">
        <v>101</v>
      </c>
    </row>
    <row r="31" spans="2:12" x14ac:dyDescent="0.45">
      <c r="C31" s="209" t="s">
        <v>102</v>
      </c>
    </row>
    <row r="32" spans="2:12" x14ac:dyDescent="0.45">
      <c r="C32" s="209" t="s">
        <v>103</v>
      </c>
    </row>
    <row r="33" spans="3:3" x14ac:dyDescent="0.45">
      <c r="C33" s="209" t="s">
        <v>104</v>
      </c>
    </row>
    <row r="34" spans="3:3" x14ac:dyDescent="0.45">
      <c r="C34" s="209" t="s">
        <v>105</v>
      </c>
    </row>
    <row r="35" spans="3:3" x14ac:dyDescent="0.45">
      <c r="C35" s="209" t="s">
        <v>142</v>
      </c>
    </row>
    <row r="36" spans="3:3" x14ac:dyDescent="0.45">
      <c r="C36" s="209" t="s">
        <v>91</v>
      </c>
    </row>
    <row r="37" spans="3:3" x14ac:dyDescent="0.45">
      <c r="C37" s="209" t="s">
        <v>92</v>
      </c>
    </row>
    <row r="39" spans="3:3" x14ac:dyDescent="0.45">
      <c r="C39" s="209" t="s">
        <v>150</v>
      </c>
    </row>
    <row r="40" spans="3:3" x14ac:dyDescent="0.45">
      <c r="C40" s="209" t="s">
        <v>93</v>
      </c>
    </row>
    <row r="41" spans="3:3" x14ac:dyDescent="0.45">
      <c r="C41" s="209" t="s">
        <v>94</v>
      </c>
    </row>
    <row r="42" spans="3:3" x14ac:dyDescent="0.45">
      <c r="C42" s="209" t="s">
        <v>95</v>
      </c>
    </row>
    <row r="43" spans="3:3" x14ac:dyDescent="0.45">
      <c r="C43" s="209" t="s">
        <v>96</v>
      </c>
    </row>
    <row r="44" spans="3:3" x14ac:dyDescent="0.45">
      <c r="C44" s="209"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勤務形態一覧表</vt:lpstr>
      <vt:lpstr>シフト記号表</vt:lpstr>
      <vt:lpstr>記入方法</vt:lpstr>
      <vt:lpstr>【記載例】勤務形態一覧表</vt:lpstr>
      <vt:lpstr>【記載例】シフト記号表</vt:lpstr>
      <vt:lpstr>プルダウンリスト</vt:lpstr>
      <vt:lpstr>シフト記号表!【記載例】シフト記号</vt:lpstr>
      <vt:lpstr>【記載例】シフト記号</vt:lpstr>
      <vt:lpstr>【記載例】勤務形態一覧表!Print_Area</vt:lpstr>
      <vt:lpstr>記入方法!Print_Area</vt:lpstr>
      <vt:lpstr>勤務形態一覧表!Print_Area</vt:lpstr>
      <vt:lpstr>勤務形態一覧表!Print_Titles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結城市</cp:lastModifiedBy>
  <cp:lastPrinted>2021-02-25T07:14:11Z</cp:lastPrinted>
  <dcterms:created xsi:type="dcterms:W3CDTF">2020-01-14T23:47:53Z</dcterms:created>
  <dcterms:modified xsi:type="dcterms:W3CDTF">2024-03-07T08:21:17Z</dcterms:modified>
</cp:coreProperties>
</file>