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スキャナーデータ\新しいフォルダー\新しいフォルダー\"/>
    </mc:Choice>
  </mc:AlternateContent>
  <xr:revisionPtr revIDLastSave="0" documentId="13_ncr:1_{6FEB5E24-4CE8-4243-A46B-9A76A2832CA4}" xr6:coauthVersionLast="47" xr6:coauthVersionMax="47" xr10:uidLastSave="{00000000-0000-0000-0000-000000000000}"/>
  <bookViews>
    <workbookView xWindow="-108" yWindow="-108" windowWidth="23256" windowHeight="12456" tabRatio="874" xr2:uid="{00000000-000D-0000-FFFF-FFFF00000000}"/>
  </bookViews>
  <sheets>
    <sheet name="勤務形態一覧表" sheetId="20" r:id="rId1"/>
    <sheet name="シフト記号表" sheetId="19" r:id="rId2"/>
    <sheet name="記入方法" sheetId="4" r:id="rId3"/>
    <sheet name="【記載】例勤務形態一覧表"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3">【記載】例勤務形態一覧表!$A$1:$BJ$95</definedName>
    <definedName name="_xlnm.Print_Area" localSheetId="4">【記載例】シフト記号表!$B$1:$N$52</definedName>
    <definedName name="_xlnm.Print_Area" localSheetId="1">シフト記号表!$B$1:$N$54</definedName>
    <definedName name="_xlnm.Print_Area" localSheetId="2">記入方法!$A$1:$Q$79</definedName>
    <definedName name="_xlnm.Print_Area" localSheetId="0">勤務形態一覧表!$A$1:$BJ$135</definedName>
    <definedName name="_xlnm.Print_Titles" localSheetId="3">【記載】例勤務形態一覧表!$1:$14</definedName>
    <definedName name="_xlnm.Print_Titles" localSheetId="0">勤務形態一覧表!$1:$14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0" i="20" l="1"/>
  <c r="BB10" i="20" l="1"/>
  <c r="BB10" i="10"/>
  <c r="F16" i="20" l="1"/>
  <c r="F18" i="10" l="1"/>
  <c r="F16" i="10"/>
  <c r="BA114" i="20" l="1"/>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129" i="20"/>
  <c r="P128" i="20"/>
  <c r="K128" i="20"/>
  <c r="W124" i="20"/>
  <c r="K134" i="20" s="1"/>
  <c r="T124" i="20"/>
  <c r="K129" i="20" s="1"/>
  <c r="U129" i="20" s="1"/>
  <c r="P134" i="20" s="1"/>
  <c r="R1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123" i="20"/>
  <c r="M123" i="20"/>
  <c r="O122" i="20"/>
  <c r="M122" i="20"/>
  <c r="O121" i="20"/>
  <c r="M121" i="20"/>
  <c r="BB86" i="20"/>
  <c r="BD86" i="20" s="1"/>
  <c r="BB102" i="20"/>
  <c r="BD102" i="20" s="1"/>
  <c r="BB110" i="20"/>
  <c r="BD110" i="20" s="1"/>
  <c r="BB94" i="20"/>
  <c r="BD94" i="20" s="1"/>
  <c r="BB82" i="20"/>
  <c r="BD82" i="20" s="1"/>
  <c r="BB90" i="20"/>
  <c r="BD90" i="20" s="1"/>
  <c r="BB106" i="20"/>
  <c r="BD106" i="20" s="1"/>
  <c r="BB114" i="20"/>
  <c r="BD11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O120" i="20"/>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1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124" i="20" l="1"/>
  <c r="BB16" i="20"/>
  <c r="BD16" i="20" s="1"/>
  <c r="BB18" i="20"/>
  <c r="BD18" i="20" s="1"/>
  <c r="O1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<sst xmlns="http://schemas.openxmlformats.org/spreadsheetml/2006/main" count="1672" uniqueCount="263">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</sst>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88"/>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07" t="s">
        <v>195</v>
      </c>
      <c r="AU1" s="208"/>
      <c r="AV1" s="208"/>
      <c r="AW1" s="208"/>
      <c r="AX1" s="208"/>
      <c r="AY1" s="208"/>
      <c r="AZ1" s="208"/>
      <c r="BA1" s="208"/>
      <c r="BB1" s="208"/>
      <c r="BC1" s="208"/>
      <c r="BD1" s="208"/>
      <c r="BE1" s="208"/>
      <c r="BF1" s="208"/>
      <c r="BG1" s="208"/>
      <c r="BH1" s="208"/>
      <c r="BI1" s="208"/>
      <c r="BJ1" s="9" t="s">
        <v>2</v>
      </c>
    </row>
    <row r="2" spans="2:67" s="8" customFormat="1" ht="20.25" customHeight="1" x14ac:dyDescent="0.45">
      <c r="J2" s="7"/>
      <c r="M2" s="7"/>
      <c r="N2" s="7"/>
      <c r="P2" s="9"/>
      <c r="Q2" s="9"/>
      <c r="R2" s="9"/>
      <c r="S2" s="9"/>
      <c r="T2" s="9"/>
      <c r="U2" s="9"/>
      <c r="V2" s="9"/>
      <c r="W2" s="9"/>
      <c r="AB2" s="139" t="s">
        <v>27</v>
      </c>
      <c r="AC2" s="209">
        <v>6</v>
      </c>
      <c r="AD2" s="209"/>
      <c r="AE2" s="139" t="s">
        <v>28</v>
      </c>
      <c r="AF2" s="210">
        <f>IF(AC2=0,"",YEAR(DATE(2018+AC2,1,1)))</f>
        <v>2024</v>
      </c>
      <c r="AG2" s="210"/>
      <c r="AH2" s="140" t="s">
        <v>29</v>
      </c>
      <c r="AI2" s="140" t="s">
        <v>1</v>
      </c>
      <c r="AJ2" s="209">
        <v>4</v>
      </c>
      <c r="AK2" s="209"/>
      <c r="AL2" s="140" t="s">
        <v>24</v>
      </c>
      <c r="AS2" s="9" t="s">
        <v>31</v>
      </c>
      <c r="AT2" s="209" t="s">
        <v>153</v>
      </c>
      <c r="AU2" s="209"/>
      <c r="AV2" s="209"/>
      <c r="AW2" s="209"/>
      <c r="AX2" s="209"/>
      <c r="AY2" s="209"/>
      <c r="AZ2" s="209"/>
      <c r="BA2" s="209"/>
      <c r="BB2" s="209"/>
      <c r="BC2" s="209"/>
      <c r="BD2" s="209"/>
      <c r="BE2" s="209"/>
      <c r="BF2" s="209"/>
      <c r="BG2" s="209"/>
      <c r="BH2" s="209"/>
      <c r="BI2" s="20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11" t="s">
        <v>175</v>
      </c>
      <c r="BF3" s="212"/>
      <c r="BG3" s="212"/>
      <c r="BH3" s="213"/>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11" t="s">
        <v>176</v>
      </c>
      <c r="BF4" s="212"/>
      <c r="BG4" s="212"/>
      <c r="BH4" s="213"/>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46">
        <v>40</v>
      </c>
      <c r="BB6" s="247"/>
      <c r="BC6" s="2" t="s">
        <v>22</v>
      </c>
      <c r="BD6" s="6"/>
      <c r="BE6" s="246">
        <v>160</v>
      </c>
      <c r="BF6" s="247"/>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48">
        <f>DAY(EOMONTH(DATE(AF2,AJ2,1),0))</f>
        <v>30</v>
      </c>
      <c r="BF8" s="249"/>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0" t="s">
        <v>20</v>
      </c>
      <c r="C10" s="237" t="s">
        <v>193</v>
      </c>
      <c r="D10" s="216"/>
      <c r="E10" s="183"/>
      <c r="F10" s="180"/>
      <c r="G10" s="183"/>
      <c r="H10" s="180"/>
      <c r="I10" s="253" t="s">
        <v>237</v>
      </c>
      <c r="J10" s="254"/>
      <c r="K10" s="214" t="s">
        <v>238</v>
      </c>
      <c r="L10" s="215"/>
      <c r="M10" s="215"/>
      <c r="N10" s="216"/>
      <c r="O10" s="214" t="s">
        <v>239</v>
      </c>
      <c r="P10" s="215"/>
      <c r="Q10" s="215"/>
      <c r="R10" s="215"/>
      <c r="S10" s="216"/>
      <c r="T10" s="195"/>
      <c r="U10" s="195"/>
      <c r="V10" s="196"/>
      <c r="W10" s="223" t="s">
        <v>240</v>
      </c>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5" t="str">
        <f>IF(BE3="４週","(9)1～4週目の勤務時間数合計","(10)1か月の勤務時間数　合計")</f>
        <v>(9)1～4週目の勤務時間数合計</v>
      </c>
      <c r="BC10" s="226"/>
      <c r="BD10" s="231" t="s">
        <v>241</v>
      </c>
      <c r="BE10" s="232"/>
      <c r="BF10" s="237" t="s">
        <v>242</v>
      </c>
      <c r="BG10" s="215"/>
      <c r="BH10" s="215"/>
      <c r="BI10" s="215"/>
      <c r="BJ10" s="238"/>
    </row>
    <row r="11" spans="2:67" ht="20.25" customHeight="1" x14ac:dyDescent="0.45">
      <c r="B11" s="251"/>
      <c r="C11" s="239"/>
      <c r="D11" s="219"/>
      <c r="E11" s="184"/>
      <c r="F11" s="181"/>
      <c r="G11" s="184"/>
      <c r="H11" s="181"/>
      <c r="I11" s="255"/>
      <c r="J11" s="256"/>
      <c r="K11" s="217"/>
      <c r="L11" s="218"/>
      <c r="M11" s="218"/>
      <c r="N11" s="219"/>
      <c r="O11" s="217"/>
      <c r="P11" s="218"/>
      <c r="Q11" s="218"/>
      <c r="R11" s="218"/>
      <c r="S11" s="219"/>
      <c r="T11" s="197"/>
      <c r="U11" s="197"/>
      <c r="V11" s="198"/>
      <c r="W11" s="243" t="s">
        <v>11</v>
      </c>
      <c r="X11" s="243"/>
      <c r="Y11" s="243"/>
      <c r="Z11" s="243"/>
      <c r="AA11" s="243"/>
      <c r="AB11" s="243"/>
      <c r="AC11" s="244"/>
      <c r="AD11" s="245" t="s">
        <v>12</v>
      </c>
      <c r="AE11" s="243"/>
      <c r="AF11" s="243"/>
      <c r="AG11" s="243"/>
      <c r="AH11" s="243"/>
      <c r="AI11" s="243"/>
      <c r="AJ11" s="244"/>
      <c r="AK11" s="245" t="s">
        <v>13</v>
      </c>
      <c r="AL11" s="243"/>
      <c r="AM11" s="243"/>
      <c r="AN11" s="243"/>
      <c r="AO11" s="243"/>
      <c r="AP11" s="243"/>
      <c r="AQ11" s="244"/>
      <c r="AR11" s="245" t="s">
        <v>14</v>
      </c>
      <c r="AS11" s="243"/>
      <c r="AT11" s="243"/>
      <c r="AU11" s="243"/>
      <c r="AV11" s="243"/>
      <c r="AW11" s="243"/>
      <c r="AX11" s="244"/>
      <c r="AY11" s="245" t="s">
        <v>15</v>
      </c>
      <c r="AZ11" s="243"/>
      <c r="BA11" s="243"/>
      <c r="BB11" s="227"/>
      <c r="BC11" s="228"/>
      <c r="BD11" s="233"/>
      <c r="BE11" s="234"/>
      <c r="BF11" s="239"/>
      <c r="BG11" s="218"/>
      <c r="BH11" s="218"/>
      <c r="BI11" s="218"/>
      <c r="BJ11" s="240"/>
    </row>
    <row r="12" spans="2:67" ht="20.25" customHeight="1" x14ac:dyDescent="0.45">
      <c r="B12" s="251"/>
      <c r="C12" s="239"/>
      <c r="D12" s="219"/>
      <c r="E12" s="184"/>
      <c r="F12" s="181"/>
      <c r="G12" s="184"/>
      <c r="H12" s="181"/>
      <c r="I12" s="255"/>
      <c r="J12" s="256"/>
      <c r="K12" s="217"/>
      <c r="L12" s="218"/>
      <c r="M12" s="218"/>
      <c r="N12" s="219"/>
      <c r="O12" s="217"/>
      <c r="P12" s="218"/>
      <c r="Q12" s="218"/>
      <c r="R12" s="218"/>
      <c r="S12" s="219"/>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27"/>
      <c r="BC12" s="228"/>
      <c r="BD12" s="233"/>
      <c r="BE12" s="234"/>
      <c r="BF12" s="239"/>
      <c r="BG12" s="218"/>
      <c r="BH12" s="218"/>
      <c r="BI12" s="218"/>
      <c r="BJ12" s="240"/>
    </row>
    <row r="13" spans="2:67" ht="20.25" hidden="1" customHeight="1" x14ac:dyDescent="0.45">
      <c r="B13" s="251"/>
      <c r="C13" s="239"/>
      <c r="D13" s="219"/>
      <c r="E13" s="184"/>
      <c r="F13" s="181"/>
      <c r="G13" s="184"/>
      <c r="H13" s="181"/>
      <c r="I13" s="255"/>
      <c r="J13" s="256"/>
      <c r="K13" s="217"/>
      <c r="L13" s="218"/>
      <c r="M13" s="218"/>
      <c r="N13" s="219"/>
      <c r="O13" s="217"/>
      <c r="P13" s="218"/>
      <c r="Q13" s="218"/>
      <c r="R13" s="218"/>
      <c r="S13" s="219"/>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27"/>
      <c r="BC13" s="228"/>
      <c r="BD13" s="233"/>
      <c r="BE13" s="234"/>
      <c r="BF13" s="239"/>
      <c r="BG13" s="218"/>
      <c r="BH13" s="218"/>
      <c r="BI13" s="218"/>
      <c r="BJ13" s="240"/>
    </row>
    <row r="14" spans="2:67" ht="20.25" customHeight="1" thickBot="1" x14ac:dyDescent="0.5">
      <c r="B14" s="252"/>
      <c r="C14" s="241"/>
      <c r="D14" s="222"/>
      <c r="E14" s="185"/>
      <c r="F14" s="182"/>
      <c r="G14" s="185"/>
      <c r="H14" s="182"/>
      <c r="I14" s="257"/>
      <c r="J14" s="258"/>
      <c r="K14" s="220"/>
      <c r="L14" s="221"/>
      <c r="M14" s="221"/>
      <c r="N14" s="222"/>
      <c r="O14" s="220"/>
      <c r="P14" s="221"/>
      <c r="Q14" s="221"/>
      <c r="R14" s="221"/>
      <c r="S14" s="222"/>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29"/>
      <c r="BC14" s="230"/>
      <c r="BD14" s="235"/>
      <c r="BE14" s="236"/>
      <c r="BF14" s="241"/>
      <c r="BG14" s="221"/>
      <c r="BH14" s="221"/>
      <c r="BI14" s="221"/>
      <c r="BJ14" s="242"/>
    </row>
    <row r="15" spans="2:67" ht="20.25" customHeight="1" x14ac:dyDescent="0.45">
      <c r="B15" s="275">
        <f>B13+1</f>
        <v>1</v>
      </c>
      <c r="C15" s="299"/>
      <c r="D15" s="300"/>
      <c r="E15" s="158"/>
      <c r="F15" s="159"/>
      <c r="G15" s="158"/>
      <c r="H15" s="159"/>
      <c r="I15" s="301"/>
      <c r="J15" s="302"/>
      <c r="K15" s="303"/>
      <c r="L15" s="304"/>
      <c r="M15" s="304"/>
      <c r="N15" s="300"/>
      <c r="O15" s="289"/>
      <c r="P15" s="290"/>
      <c r="Q15" s="290"/>
      <c r="R15" s="290"/>
      <c r="S15" s="29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2"/>
      <c r="BC15" s="293"/>
      <c r="BD15" s="294"/>
      <c r="BE15" s="295"/>
      <c r="BF15" s="296"/>
      <c r="BG15" s="297"/>
      <c r="BH15" s="297"/>
      <c r="BI15" s="297"/>
      <c r="BJ15" s="298"/>
    </row>
    <row r="16" spans="2:67" ht="20.25" customHeight="1" x14ac:dyDescent="0.45">
      <c r="B16" s="276"/>
      <c r="C16" s="279"/>
      <c r="D16" s="280"/>
      <c r="E16" s="160"/>
      <c r="F16" s="161">
        <f>C15</f>
        <v>0</v>
      </c>
      <c r="G16" s="160"/>
      <c r="H16" s="161">
        <f>I15</f>
        <v>0</v>
      </c>
      <c r="I16" s="283"/>
      <c r="J16" s="284"/>
      <c r="K16" s="287"/>
      <c r="L16" s="288"/>
      <c r="M16" s="288"/>
      <c r="N16" s="280"/>
      <c r="O16" s="259"/>
      <c r="P16" s="260"/>
      <c r="Q16" s="260"/>
      <c r="R16" s="260"/>
      <c r="S16" s="261"/>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72">
        <f>IF($BE$3="４週",SUM(W16:AX16),IF($BE$3="暦月",SUM(W16:BA16),""))</f>
        <v>0</v>
      </c>
      <c r="BC16" s="273"/>
      <c r="BD16" s="274">
        <f>IF($BE$3="４週",BB16/4,IF($BE$3="暦月",(BB16/($BE$8/7)),""))</f>
        <v>0</v>
      </c>
      <c r="BE16" s="273"/>
      <c r="BF16" s="269"/>
      <c r="BG16" s="270"/>
      <c r="BH16" s="270"/>
      <c r="BI16" s="270"/>
      <c r="BJ16" s="271"/>
    </row>
    <row r="17" spans="2:62" ht="20.25" customHeight="1" x14ac:dyDescent="0.45">
      <c r="B17" s="275">
        <f>B15+1</f>
        <v>2</v>
      </c>
      <c r="C17" s="277"/>
      <c r="D17" s="278"/>
      <c r="E17" s="162"/>
      <c r="F17" s="163"/>
      <c r="G17" s="162"/>
      <c r="H17" s="163"/>
      <c r="I17" s="281"/>
      <c r="J17" s="282"/>
      <c r="K17" s="285"/>
      <c r="L17" s="286"/>
      <c r="M17" s="286"/>
      <c r="N17" s="278"/>
      <c r="O17" s="259"/>
      <c r="P17" s="260"/>
      <c r="Q17" s="260"/>
      <c r="R17" s="260"/>
      <c r="S17" s="261"/>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2"/>
      <c r="BC17" s="263"/>
      <c r="BD17" s="264"/>
      <c r="BE17" s="265"/>
      <c r="BF17" s="266"/>
      <c r="BG17" s="267"/>
      <c r="BH17" s="267"/>
      <c r="BI17" s="267"/>
      <c r="BJ17" s="268"/>
    </row>
    <row r="18" spans="2:62" ht="20.25" customHeight="1" x14ac:dyDescent="0.45">
      <c r="B18" s="276"/>
      <c r="C18" s="279"/>
      <c r="D18" s="280"/>
      <c r="E18" s="160"/>
      <c r="F18" s="161">
        <f>C17</f>
        <v>0</v>
      </c>
      <c r="G18" s="160"/>
      <c r="H18" s="161">
        <f>I17</f>
        <v>0</v>
      </c>
      <c r="I18" s="283"/>
      <c r="J18" s="284"/>
      <c r="K18" s="287"/>
      <c r="L18" s="288"/>
      <c r="M18" s="288"/>
      <c r="N18" s="280"/>
      <c r="O18" s="259"/>
      <c r="P18" s="260"/>
      <c r="Q18" s="260"/>
      <c r="R18" s="260"/>
      <c r="S18" s="261"/>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72">
        <f>IF($BE$3="４週",SUM(W18:AX18),IF($BE$3="暦月",SUM(W18:BA18),""))</f>
        <v>0</v>
      </c>
      <c r="BC18" s="273"/>
      <c r="BD18" s="274">
        <f>IF($BE$3="４週",BB18/4,IF($BE$3="暦月",(BB18/($BE$8/7)),""))</f>
        <v>0</v>
      </c>
      <c r="BE18" s="273"/>
      <c r="BF18" s="269"/>
      <c r="BG18" s="270"/>
      <c r="BH18" s="270"/>
      <c r="BI18" s="270"/>
      <c r="BJ18" s="271"/>
    </row>
    <row r="19" spans="2:62" ht="20.25" customHeight="1" x14ac:dyDescent="0.45">
      <c r="B19" s="275">
        <f>B17+1</f>
        <v>3</v>
      </c>
      <c r="C19" s="277"/>
      <c r="D19" s="278"/>
      <c r="E19" s="160"/>
      <c r="F19" s="161"/>
      <c r="G19" s="160"/>
      <c r="H19" s="161"/>
      <c r="I19" s="281"/>
      <c r="J19" s="282"/>
      <c r="K19" s="285"/>
      <c r="L19" s="286"/>
      <c r="M19" s="286"/>
      <c r="N19" s="278"/>
      <c r="O19" s="259"/>
      <c r="P19" s="260"/>
      <c r="Q19" s="260"/>
      <c r="R19" s="260"/>
      <c r="S19" s="261"/>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2"/>
      <c r="BC19" s="263"/>
      <c r="BD19" s="264"/>
      <c r="BE19" s="265"/>
      <c r="BF19" s="266"/>
      <c r="BG19" s="267"/>
      <c r="BH19" s="267"/>
      <c r="BI19" s="267"/>
      <c r="BJ19" s="268"/>
    </row>
    <row r="20" spans="2:62" ht="20.25" customHeight="1" x14ac:dyDescent="0.45">
      <c r="B20" s="276"/>
      <c r="C20" s="279"/>
      <c r="D20" s="280"/>
      <c r="E20" s="160"/>
      <c r="F20" s="161">
        <f>C19</f>
        <v>0</v>
      </c>
      <c r="G20" s="160"/>
      <c r="H20" s="161">
        <f>I19</f>
        <v>0</v>
      </c>
      <c r="I20" s="283"/>
      <c r="J20" s="284"/>
      <c r="K20" s="287"/>
      <c r="L20" s="288"/>
      <c r="M20" s="288"/>
      <c r="N20" s="280"/>
      <c r="O20" s="259"/>
      <c r="P20" s="260"/>
      <c r="Q20" s="260"/>
      <c r="R20" s="260"/>
      <c r="S20" s="261"/>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72">
        <f>IF($BE$3="４週",SUM(W20:AX20),IF($BE$3="暦月",SUM(W20:BA20),""))</f>
        <v>0</v>
      </c>
      <c r="BC20" s="273"/>
      <c r="BD20" s="274">
        <f>IF($BE$3="４週",BB20/4,IF($BE$3="暦月",(BB20/($BE$8/7)),""))</f>
        <v>0</v>
      </c>
      <c r="BE20" s="273"/>
      <c r="BF20" s="269"/>
      <c r="BG20" s="270"/>
      <c r="BH20" s="270"/>
      <c r="BI20" s="270"/>
      <c r="BJ20" s="271"/>
    </row>
    <row r="21" spans="2:62" ht="20.25" customHeight="1" x14ac:dyDescent="0.45">
      <c r="B21" s="275">
        <f>B19+1</f>
        <v>4</v>
      </c>
      <c r="C21" s="277"/>
      <c r="D21" s="278"/>
      <c r="E21" s="160"/>
      <c r="F21" s="161"/>
      <c r="G21" s="160"/>
      <c r="H21" s="161"/>
      <c r="I21" s="281"/>
      <c r="J21" s="282"/>
      <c r="K21" s="285"/>
      <c r="L21" s="286"/>
      <c r="M21" s="286"/>
      <c r="N21" s="278"/>
      <c r="O21" s="259"/>
      <c r="P21" s="260"/>
      <c r="Q21" s="260"/>
      <c r="R21" s="260"/>
      <c r="S21" s="261"/>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2"/>
      <c r="BC21" s="263"/>
      <c r="BD21" s="264"/>
      <c r="BE21" s="265"/>
      <c r="BF21" s="266"/>
      <c r="BG21" s="267"/>
      <c r="BH21" s="267"/>
      <c r="BI21" s="267"/>
      <c r="BJ21" s="268"/>
    </row>
    <row r="22" spans="2:62" ht="20.25" customHeight="1" x14ac:dyDescent="0.45">
      <c r="B22" s="276"/>
      <c r="C22" s="279"/>
      <c r="D22" s="280"/>
      <c r="E22" s="160"/>
      <c r="F22" s="161">
        <f>C21</f>
        <v>0</v>
      </c>
      <c r="G22" s="160"/>
      <c r="H22" s="161">
        <f>I21</f>
        <v>0</v>
      </c>
      <c r="I22" s="283"/>
      <c r="J22" s="284"/>
      <c r="K22" s="287"/>
      <c r="L22" s="288"/>
      <c r="M22" s="288"/>
      <c r="N22" s="280"/>
      <c r="O22" s="259"/>
      <c r="P22" s="260"/>
      <c r="Q22" s="260"/>
      <c r="R22" s="260"/>
      <c r="S22" s="261"/>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72">
        <f>IF($BE$3="４週",SUM(W22:AX22),IF($BE$3="暦月",SUM(W22:BA22),""))</f>
        <v>0</v>
      </c>
      <c r="BC22" s="273"/>
      <c r="BD22" s="274">
        <f>IF($BE$3="４週",BB22/4,IF($BE$3="暦月",(BB22/($BE$8/7)),""))</f>
        <v>0</v>
      </c>
      <c r="BE22" s="273"/>
      <c r="BF22" s="269"/>
      <c r="BG22" s="270"/>
      <c r="BH22" s="270"/>
      <c r="BI22" s="270"/>
      <c r="BJ22" s="271"/>
    </row>
    <row r="23" spans="2:62" ht="20.25" customHeight="1" x14ac:dyDescent="0.45">
      <c r="B23" s="275">
        <f>B21+1</f>
        <v>5</v>
      </c>
      <c r="C23" s="277"/>
      <c r="D23" s="278"/>
      <c r="E23" s="160"/>
      <c r="F23" s="161"/>
      <c r="G23" s="160"/>
      <c r="H23" s="161"/>
      <c r="I23" s="281"/>
      <c r="J23" s="282"/>
      <c r="K23" s="285"/>
      <c r="L23" s="286"/>
      <c r="M23" s="286"/>
      <c r="N23" s="278"/>
      <c r="O23" s="259"/>
      <c r="P23" s="260"/>
      <c r="Q23" s="260"/>
      <c r="R23" s="260"/>
      <c r="S23" s="261"/>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2"/>
      <c r="BC23" s="263"/>
      <c r="BD23" s="264"/>
      <c r="BE23" s="265"/>
      <c r="BF23" s="266"/>
      <c r="BG23" s="267"/>
      <c r="BH23" s="267"/>
      <c r="BI23" s="267"/>
      <c r="BJ23" s="268"/>
    </row>
    <row r="24" spans="2:62" ht="20.25" customHeight="1" x14ac:dyDescent="0.45">
      <c r="B24" s="276"/>
      <c r="C24" s="279"/>
      <c r="D24" s="280"/>
      <c r="E24" s="160"/>
      <c r="F24" s="161">
        <f>C23</f>
        <v>0</v>
      </c>
      <c r="G24" s="160"/>
      <c r="H24" s="161">
        <f>I23</f>
        <v>0</v>
      </c>
      <c r="I24" s="283"/>
      <c r="J24" s="284"/>
      <c r="K24" s="287"/>
      <c r="L24" s="288"/>
      <c r="M24" s="288"/>
      <c r="N24" s="280"/>
      <c r="O24" s="259"/>
      <c r="P24" s="260"/>
      <c r="Q24" s="260"/>
      <c r="R24" s="260"/>
      <c r="S24" s="261"/>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72">
        <f>IF($BE$3="４週",SUM(W24:AX24),IF($BE$3="暦月",SUM(W24:BA24),""))</f>
        <v>0</v>
      </c>
      <c r="BC24" s="273"/>
      <c r="BD24" s="274">
        <f>IF($BE$3="４週",BB24/4,IF($BE$3="暦月",(BB24/($BE$8/7)),""))</f>
        <v>0</v>
      </c>
      <c r="BE24" s="273"/>
      <c r="BF24" s="269"/>
      <c r="BG24" s="270"/>
      <c r="BH24" s="270"/>
      <c r="BI24" s="270"/>
      <c r="BJ24" s="271"/>
    </row>
    <row r="25" spans="2:62" ht="20.25" customHeight="1" x14ac:dyDescent="0.45">
      <c r="B25" s="275">
        <f>B23+1</f>
        <v>6</v>
      </c>
      <c r="C25" s="277"/>
      <c r="D25" s="278"/>
      <c r="E25" s="160"/>
      <c r="F25" s="161"/>
      <c r="G25" s="160"/>
      <c r="H25" s="161"/>
      <c r="I25" s="281"/>
      <c r="J25" s="282"/>
      <c r="K25" s="285"/>
      <c r="L25" s="286"/>
      <c r="M25" s="286"/>
      <c r="N25" s="278"/>
      <c r="O25" s="259"/>
      <c r="P25" s="260"/>
      <c r="Q25" s="260"/>
      <c r="R25" s="260"/>
      <c r="S25" s="261"/>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2"/>
      <c r="BC25" s="263"/>
      <c r="BD25" s="264"/>
      <c r="BE25" s="265"/>
      <c r="BF25" s="266"/>
      <c r="BG25" s="267"/>
      <c r="BH25" s="267"/>
      <c r="BI25" s="267"/>
      <c r="BJ25" s="268"/>
    </row>
    <row r="26" spans="2:62" ht="20.25" customHeight="1" x14ac:dyDescent="0.45">
      <c r="B26" s="276"/>
      <c r="C26" s="279"/>
      <c r="D26" s="280"/>
      <c r="E26" s="160"/>
      <c r="F26" s="161">
        <f>C25</f>
        <v>0</v>
      </c>
      <c r="G26" s="160"/>
      <c r="H26" s="161">
        <f>I25</f>
        <v>0</v>
      </c>
      <c r="I26" s="283"/>
      <c r="J26" s="284"/>
      <c r="K26" s="287"/>
      <c r="L26" s="288"/>
      <c r="M26" s="288"/>
      <c r="N26" s="280"/>
      <c r="O26" s="259"/>
      <c r="P26" s="260"/>
      <c r="Q26" s="260"/>
      <c r="R26" s="260"/>
      <c r="S26" s="261"/>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72">
        <f>IF($BE$3="４週",SUM(W26:AX26),IF($BE$3="暦月",SUM(W26:BA26),""))</f>
        <v>0</v>
      </c>
      <c r="BC26" s="273"/>
      <c r="BD26" s="274">
        <f>IF($BE$3="４週",BB26/4,IF($BE$3="暦月",(BB26/($BE$8/7)),""))</f>
        <v>0</v>
      </c>
      <c r="BE26" s="273"/>
      <c r="BF26" s="269"/>
      <c r="BG26" s="270"/>
      <c r="BH26" s="270"/>
      <c r="BI26" s="270"/>
      <c r="BJ26" s="271"/>
    </row>
    <row r="27" spans="2:62" ht="20.25" customHeight="1" x14ac:dyDescent="0.45">
      <c r="B27" s="275">
        <f>B25+1</f>
        <v>7</v>
      </c>
      <c r="C27" s="277"/>
      <c r="D27" s="278"/>
      <c r="E27" s="160"/>
      <c r="F27" s="161"/>
      <c r="G27" s="160"/>
      <c r="H27" s="161"/>
      <c r="I27" s="281"/>
      <c r="J27" s="282"/>
      <c r="K27" s="285"/>
      <c r="L27" s="286"/>
      <c r="M27" s="286"/>
      <c r="N27" s="278"/>
      <c r="O27" s="259"/>
      <c r="P27" s="260"/>
      <c r="Q27" s="260"/>
      <c r="R27" s="260"/>
      <c r="S27" s="261"/>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2"/>
      <c r="BC27" s="263"/>
      <c r="BD27" s="264"/>
      <c r="BE27" s="265"/>
      <c r="BF27" s="266"/>
      <c r="BG27" s="267"/>
      <c r="BH27" s="267"/>
      <c r="BI27" s="267"/>
      <c r="BJ27" s="268"/>
    </row>
    <row r="28" spans="2:62" ht="20.25" customHeight="1" x14ac:dyDescent="0.45">
      <c r="B28" s="276"/>
      <c r="C28" s="279"/>
      <c r="D28" s="280"/>
      <c r="E28" s="160"/>
      <c r="F28" s="161">
        <f>C27</f>
        <v>0</v>
      </c>
      <c r="G28" s="160"/>
      <c r="H28" s="161">
        <f>I27</f>
        <v>0</v>
      </c>
      <c r="I28" s="283"/>
      <c r="J28" s="284"/>
      <c r="K28" s="287"/>
      <c r="L28" s="288"/>
      <c r="M28" s="288"/>
      <c r="N28" s="280"/>
      <c r="O28" s="259"/>
      <c r="P28" s="260"/>
      <c r="Q28" s="260"/>
      <c r="R28" s="260"/>
      <c r="S28" s="261"/>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72">
        <f>IF($BE$3="４週",SUM(W28:AX28),IF($BE$3="暦月",SUM(W28:BA28),""))</f>
        <v>0</v>
      </c>
      <c r="BC28" s="273"/>
      <c r="BD28" s="274">
        <f>IF($BE$3="４週",BB28/4,IF($BE$3="暦月",(BB28/($BE$8/7)),""))</f>
        <v>0</v>
      </c>
      <c r="BE28" s="273"/>
      <c r="BF28" s="269"/>
      <c r="BG28" s="270"/>
      <c r="BH28" s="270"/>
      <c r="BI28" s="270"/>
      <c r="BJ28" s="271"/>
    </row>
    <row r="29" spans="2:62" ht="20.25" customHeight="1" x14ac:dyDescent="0.45">
      <c r="B29" s="275">
        <f>B27+1</f>
        <v>8</v>
      </c>
      <c r="C29" s="277"/>
      <c r="D29" s="278"/>
      <c r="E29" s="160"/>
      <c r="F29" s="161"/>
      <c r="G29" s="160"/>
      <c r="H29" s="161"/>
      <c r="I29" s="281"/>
      <c r="J29" s="282"/>
      <c r="K29" s="285"/>
      <c r="L29" s="286"/>
      <c r="M29" s="286"/>
      <c r="N29" s="278"/>
      <c r="O29" s="259"/>
      <c r="P29" s="260"/>
      <c r="Q29" s="260"/>
      <c r="R29" s="260"/>
      <c r="S29" s="261"/>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2"/>
      <c r="BC29" s="263"/>
      <c r="BD29" s="264"/>
      <c r="BE29" s="265"/>
      <c r="BF29" s="266"/>
      <c r="BG29" s="267"/>
      <c r="BH29" s="267"/>
      <c r="BI29" s="267"/>
      <c r="BJ29" s="268"/>
    </row>
    <row r="30" spans="2:62" ht="20.25" customHeight="1" x14ac:dyDescent="0.45">
      <c r="B30" s="276"/>
      <c r="C30" s="279"/>
      <c r="D30" s="280"/>
      <c r="E30" s="160"/>
      <c r="F30" s="161">
        <f>C29</f>
        <v>0</v>
      </c>
      <c r="G30" s="160"/>
      <c r="H30" s="161">
        <f>I29</f>
        <v>0</v>
      </c>
      <c r="I30" s="283"/>
      <c r="J30" s="284"/>
      <c r="K30" s="287"/>
      <c r="L30" s="288"/>
      <c r="M30" s="288"/>
      <c r="N30" s="280"/>
      <c r="O30" s="259"/>
      <c r="P30" s="260"/>
      <c r="Q30" s="260"/>
      <c r="R30" s="260"/>
      <c r="S30" s="261"/>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72">
        <f>IF($BE$3="４週",SUM(W30:AX30),IF($BE$3="暦月",SUM(W30:BA30),""))</f>
        <v>0</v>
      </c>
      <c r="BC30" s="273"/>
      <c r="BD30" s="274">
        <f>IF($BE$3="４週",BB30/4,IF($BE$3="暦月",(BB30/($BE$8/7)),""))</f>
        <v>0</v>
      </c>
      <c r="BE30" s="273"/>
      <c r="BF30" s="269"/>
      <c r="BG30" s="270"/>
      <c r="BH30" s="270"/>
      <c r="BI30" s="270"/>
      <c r="BJ30" s="271"/>
    </row>
    <row r="31" spans="2:62" ht="20.25" customHeight="1" x14ac:dyDescent="0.45">
      <c r="B31" s="275">
        <f>B29+1</f>
        <v>9</v>
      </c>
      <c r="C31" s="277"/>
      <c r="D31" s="278"/>
      <c r="E31" s="160"/>
      <c r="F31" s="161"/>
      <c r="G31" s="160"/>
      <c r="H31" s="161"/>
      <c r="I31" s="281"/>
      <c r="J31" s="282"/>
      <c r="K31" s="285"/>
      <c r="L31" s="286"/>
      <c r="M31" s="286"/>
      <c r="N31" s="278"/>
      <c r="O31" s="259"/>
      <c r="P31" s="260"/>
      <c r="Q31" s="260"/>
      <c r="R31" s="260"/>
      <c r="S31" s="261"/>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2"/>
      <c r="BC31" s="263"/>
      <c r="BD31" s="264"/>
      <c r="BE31" s="265"/>
      <c r="BF31" s="266"/>
      <c r="BG31" s="267"/>
      <c r="BH31" s="267"/>
      <c r="BI31" s="267"/>
      <c r="BJ31" s="268"/>
    </row>
    <row r="32" spans="2:62" ht="20.25" customHeight="1" x14ac:dyDescent="0.45">
      <c r="B32" s="276"/>
      <c r="C32" s="279"/>
      <c r="D32" s="280"/>
      <c r="E32" s="160"/>
      <c r="F32" s="161">
        <f>C31</f>
        <v>0</v>
      </c>
      <c r="G32" s="160"/>
      <c r="H32" s="161">
        <f>I31</f>
        <v>0</v>
      </c>
      <c r="I32" s="283"/>
      <c r="J32" s="284"/>
      <c r="K32" s="287"/>
      <c r="L32" s="288"/>
      <c r="M32" s="288"/>
      <c r="N32" s="280"/>
      <c r="O32" s="259"/>
      <c r="P32" s="260"/>
      <c r="Q32" s="260"/>
      <c r="R32" s="260"/>
      <c r="S32" s="261"/>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72">
        <f>IF($BE$3="４週",SUM(W32:AX32),IF($BE$3="暦月",SUM(W32:BA32),""))</f>
        <v>0</v>
      </c>
      <c r="BC32" s="273"/>
      <c r="BD32" s="274">
        <f>IF($BE$3="４週",BB32/4,IF($BE$3="暦月",(BB32/($BE$8/7)),""))</f>
        <v>0</v>
      </c>
      <c r="BE32" s="273"/>
      <c r="BF32" s="269"/>
      <c r="BG32" s="270"/>
      <c r="BH32" s="270"/>
      <c r="BI32" s="270"/>
      <c r="BJ32" s="271"/>
    </row>
    <row r="33" spans="2:62" ht="20.25" customHeight="1" x14ac:dyDescent="0.45">
      <c r="B33" s="275">
        <f>B31+1</f>
        <v>10</v>
      </c>
      <c r="C33" s="277"/>
      <c r="D33" s="278"/>
      <c r="E33" s="160"/>
      <c r="F33" s="161"/>
      <c r="G33" s="160"/>
      <c r="H33" s="161"/>
      <c r="I33" s="281"/>
      <c r="J33" s="282"/>
      <c r="K33" s="285"/>
      <c r="L33" s="286"/>
      <c r="M33" s="286"/>
      <c r="N33" s="278"/>
      <c r="O33" s="259"/>
      <c r="P33" s="260"/>
      <c r="Q33" s="260"/>
      <c r="R33" s="260"/>
      <c r="S33" s="261"/>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2"/>
      <c r="BC33" s="263"/>
      <c r="BD33" s="264"/>
      <c r="BE33" s="265"/>
      <c r="BF33" s="266"/>
      <c r="BG33" s="267"/>
      <c r="BH33" s="267"/>
      <c r="BI33" s="267"/>
      <c r="BJ33" s="268"/>
    </row>
    <row r="34" spans="2:62" ht="20.25" customHeight="1" x14ac:dyDescent="0.45">
      <c r="B34" s="276"/>
      <c r="C34" s="279"/>
      <c r="D34" s="280"/>
      <c r="E34" s="160"/>
      <c r="F34" s="161">
        <f>C33</f>
        <v>0</v>
      </c>
      <c r="G34" s="160"/>
      <c r="H34" s="161">
        <f>I33</f>
        <v>0</v>
      </c>
      <c r="I34" s="283"/>
      <c r="J34" s="284"/>
      <c r="K34" s="287"/>
      <c r="L34" s="288"/>
      <c r="M34" s="288"/>
      <c r="N34" s="280"/>
      <c r="O34" s="259"/>
      <c r="P34" s="260"/>
      <c r="Q34" s="260"/>
      <c r="R34" s="260"/>
      <c r="S34" s="261"/>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72">
        <f>IF($BE$3="４週",SUM(W34:AX34),IF($BE$3="暦月",SUM(W34:BA34),""))</f>
        <v>0</v>
      </c>
      <c r="BC34" s="273"/>
      <c r="BD34" s="274">
        <f>IF($BE$3="４週",BB34/4,IF($BE$3="暦月",(BB34/($BE$8/7)),""))</f>
        <v>0</v>
      </c>
      <c r="BE34" s="273"/>
      <c r="BF34" s="269"/>
      <c r="BG34" s="270"/>
      <c r="BH34" s="270"/>
      <c r="BI34" s="270"/>
      <c r="BJ34" s="271"/>
    </row>
    <row r="35" spans="2:62" ht="20.25" customHeight="1" x14ac:dyDescent="0.45">
      <c r="B35" s="275">
        <f>B33+1</f>
        <v>11</v>
      </c>
      <c r="C35" s="277"/>
      <c r="D35" s="278"/>
      <c r="E35" s="160"/>
      <c r="F35" s="161"/>
      <c r="G35" s="160"/>
      <c r="H35" s="161"/>
      <c r="I35" s="281"/>
      <c r="J35" s="282"/>
      <c r="K35" s="285"/>
      <c r="L35" s="286"/>
      <c r="M35" s="286"/>
      <c r="N35" s="278"/>
      <c r="O35" s="259"/>
      <c r="P35" s="260"/>
      <c r="Q35" s="260"/>
      <c r="R35" s="260"/>
      <c r="S35" s="261"/>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2"/>
      <c r="BC35" s="263"/>
      <c r="BD35" s="264"/>
      <c r="BE35" s="265"/>
      <c r="BF35" s="266"/>
      <c r="BG35" s="267"/>
      <c r="BH35" s="267"/>
      <c r="BI35" s="267"/>
      <c r="BJ35" s="268"/>
    </row>
    <row r="36" spans="2:62" ht="20.25" customHeight="1" x14ac:dyDescent="0.45">
      <c r="B36" s="276"/>
      <c r="C36" s="279"/>
      <c r="D36" s="280"/>
      <c r="E36" s="160"/>
      <c r="F36" s="161">
        <f>C35</f>
        <v>0</v>
      </c>
      <c r="G36" s="160"/>
      <c r="H36" s="161">
        <f>I35</f>
        <v>0</v>
      </c>
      <c r="I36" s="283"/>
      <c r="J36" s="284"/>
      <c r="K36" s="287"/>
      <c r="L36" s="288"/>
      <c r="M36" s="288"/>
      <c r="N36" s="280"/>
      <c r="O36" s="259"/>
      <c r="P36" s="260"/>
      <c r="Q36" s="260"/>
      <c r="R36" s="260"/>
      <c r="S36" s="261"/>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72">
        <f>IF($BE$3="４週",SUM(W36:AX36),IF($BE$3="暦月",SUM(W36:BA36),""))</f>
        <v>0</v>
      </c>
      <c r="BC36" s="273"/>
      <c r="BD36" s="274">
        <f>IF($BE$3="４週",BB36/4,IF($BE$3="暦月",(BB36/($BE$8/7)),""))</f>
        <v>0</v>
      </c>
      <c r="BE36" s="273"/>
      <c r="BF36" s="269"/>
      <c r="BG36" s="270"/>
      <c r="BH36" s="270"/>
      <c r="BI36" s="270"/>
      <c r="BJ36" s="271"/>
    </row>
    <row r="37" spans="2:62" ht="20.25" customHeight="1" x14ac:dyDescent="0.45">
      <c r="B37" s="275">
        <f>B35+1</f>
        <v>12</v>
      </c>
      <c r="C37" s="277"/>
      <c r="D37" s="278"/>
      <c r="E37" s="160"/>
      <c r="F37" s="161"/>
      <c r="G37" s="160"/>
      <c r="H37" s="161"/>
      <c r="I37" s="281"/>
      <c r="J37" s="282"/>
      <c r="K37" s="285"/>
      <c r="L37" s="286"/>
      <c r="M37" s="286"/>
      <c r="N37" s="278"/>
      <c r="O37" s="259"/>
      <c r="P37" s="260"/>
      <c r="Q37" s="260"/>
      <c r="R37" s="260"/>
      <c r="S37" s="261"/>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2"/>
      <c r="BC37" s="263"/>
      <c r="BD37" s="264"/>
      <c r="BE37" s="265"/>
      <c r="BF37" s="266"/>
      <c r="BG37" s="267"/>
      <c r="BH37" s="267"/>
      <c r="BI37" s="267"/>
      <c r="BJ37" s="268"/>
    </row>
    <row r="38" spans="2:62" ht="20.25" customHeight="1" x14ac:dyDescent="0.45">
      <c r="B38" s="276"/>
      <c r="C38" s="279"/>
      <c r="D38" s="280"/>
      <c r="E38" s="160"/>
      <c r="F38" s="161">
        <f>C37</f>
        <v>0</v>
      </c>
      <c r="G38" s="160"/>
      <c r="H38" s="161">
        <f>I37</f>
        <v>0</v>
      </c>
      <c r="I38" s="283"/>
      <c r="J38" s="284"/>
      <c r="K38" s="287"/>
      <c r="L38" s="288"/>
      <c r="M38" s="288"/>
      <c r="N38" s="280"/>
      <c r="O38" s="259"/>
      <c r="P38" s="260"/>
      <c r="Q38" s="260"/>
      <c r="R38" s="260"/>
      <c r="S38" s="261"/>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72">
        <f>IF($BE$3="４週",SUM(W38:AX38),IF($BE$3="暦月",SUM(W38:BA38),""))</f>
        <v>0</v>
      </c>
      <c r="BC38" s="273"/>
      <c r="BD38" s="274">
        <f>IF($BE$3="４週",BB38/4,IF($BE$3="暦月",(BB38/($BE$8/7)),""))</f>
        <v>0</v>
      </c>
      <c r="BE38" s="273"/>
      <c r="BF38" s="269"/>
      <c r="BG38" s="270"/>
      <c r="BH38" s="270"/>
      <c r="BI38" s="270"/>
      <c r="BJ38" s="271"/>
    </row>
    <row r="39" spans="2:62" ht="20.25" customHeight="1" x14ac:dyDescent="0.45">
      <c r="B39" s="275">
        <f>B37+1</f>
        <v>13</v>
      </c>
      <c r="C39" s="277"/>
      <c r="D39" s="278"/>
      <c r="E39" s="160"/>
      <c r="F39" s="161"/>
      <c r="G39" s="160"/>
      <c r="H39" s="161"/>
      <c r="I39" s="281"/>
      <c r="J39" s="282"/>
      <c r="K39" s="285"/>
      <c r="L39" s="286"/>
      <c r="M39" s="286"/>
      <c r="N39" s="278"/>
      <c r="O39" s="259"/>
      <c r="P39" s="260"/>
      <c r="Q39" s="260"/>
      <c r="R39" s="260"/>
      <c r="S39" s="261"/>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2"/>
      <c r="BC39" s="263"/>
      <c r="BD39" s="264"/>
      <c r="BE39" s="265"/>
      <c r="BF39" s="266"/>
      <c r="BG39" s="267"/>
      <c r="BH39" s="267"/>
      <c r="BI39" s="267"/>
      <c r="BJ39" s="268"/>
    </row>
    <row r="40" spans="2:62" ht="20.25" customHeight="1" x14ac:dyDescent="0.45">
      <c r="B40" s="276"/>
      <c r="C40" s="279"/>
      <c r="D40" s="280"/>
      <c r="E40" s="160"/>
      <c r="F40" s="161">
        <f>C39</f>
        <v>0</v>
      </c>
      <c r="G40" s="160"/>
      <c r="H40" s="161">
        <f>I39</f>
        <v>0</v>
      </c>
      <c r="I40" s="283"/>
      <c r="J40" s="284"/>
      <c r="K40" s="287"/>
      <c r="L40" s="288"/>
      <c r="M40" s="288"/>
      <c r="N40" s="280"/>
      <c r="O40" s="259"/>
      <c r="P40" s="260"/>
      <c r="Q40" s="260"/>
      <c r="R40" s="260"/>
      <c r="S40" s="261"/>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72">
        <f>IF($BE$3="４週",SUM(W40:AX40),IF($BE$3="暦月",SUM(W40:BA40),""))</f>
        <v>0</v>
      </c>
      <c r="BC40" s="273"/>
      <c r="BD40" s="274">
        <f>IF($BE$3="４週",BB40/4,IF($BE$3="暦月",(BB40/($BE$8/7)),""))</f>
        <v>0</v>
      </c>
      <c r="BE40" s="273"/>
      <c r="BF40" s="269"/>
      <c r="BG40" s="270"/>
      <c r="BH40" s="270"/>
      <c r="BI40" s="270"/>
      <c r="BJ40" s="271"/>
    </row>
    <row r="41" spans="2:62" ht="20.25" customHeight="1" x14ac:dyDescent="0.45">
      <c r="B41" s="275">
        <f>B39+1</f>
        <v>14</v>
      </c>
      <c r="C41" s="277"/>
      <c r="D41" s="278"/>
      <c r="E41" s="160"/>
      <c r="F41" s="161"/>
      <c r="G41" s="160"/>
      <c r="H41" s="161"/>
      <c r="I41" s="281"/>
      <c r="J41" s="282"/>
      <c r="K41" s="285"/>
      <c r="L41" s="286"/>
      <c r="M41" s="286"/>
      <c r="N41" s="278"/>
      <c r="O41" s="259"/>
      <c r="P41" s="260"/>
      <c r="Q41" s="260"/>
      <c r="R41" s="260"/>
      <c r="S41" s="261"/>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2"/>
      <c r="BC41" s="263"/>
      <c r="BD41" s="264"/>
      <c r="BE41" s="265"/>
      <c r="BF41" s="266"/>
      <c r="BG41" s="267"/>
      <c r="BH41" s="267"/>
      <c r="BI41" s="267"/>
      <c r="BJ41" s="268"/>
    </row>
    <row r="42" spans="2:62" ht="20.25" customHeight="1" x14ac:dyDescent="0.45">
      <c r="B42" s="276"/>
      <c r="C42" s="279"/>
      <c r="D42" s="280"/>
      <c r="E42" s="160"/>
      <c r="F42" s="161">
        <f>C41</f>
        <v>0</v>
      </c>
      <c r="G42" s="160"/>
      <c r="H42" s="161">
        <f>I41</f>
        <v>0</v>
      </c>
      <c r="I42" s="283"/>
      <c r="J42" s="284"/>
      <c r="K42" s="287"/>
      <c r="L42" s="288"/>
      <c r="M42" s="288"/>
      <c r="N42" s="280"/>
      <c r="O42" s="259"/>
      <c r="P42" s="260"/>
      <c r="Q42" s="260"/>
      <c r="R42" s="260"/>
      <c r="S42" s="261"/>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72">
        <f>IF($BE$3="４週",SUM(W42:AX42),IF($BE$3="暦月",SUM(W42:BA42),""))</f>
        <v>0</v>
      </c>
      <c r="BC42" s="273"/>
      <c r="BD42" s="274">
        <f>IF($BE$3="４週",BB42/4,IF($BE$3="暦月",(BB42/($BE$8/7)),""))</f>
        <v>0</v>
      </c>
      <c r="BE42" s="273"/>
      <c r="BF42" s="269"/>
      <c r="BG42" s="270"/>
      <c r="BH42" s="270"/>
      <c r="BI42" s="270"/>
      <c r="BJ42" s="271"/>
    </row>
    <row r="43" spans="2:62" ht="20.25" customHeight="1" x14ac:dyDescent="0.45">
      <c r="B43" s="275">
        <f>B41+1</f>
        <v>15</v>
      </c>
      <c r="C43" s="277"/>
      <c r="D43" s="278"/>
      <c r="E43" s="160"/>
      <c r="F43" s="161"/>
      <c r="G43" s="160"/>
      <c r="H43" s="161"/>
      <c r="I43" s="281"/>
      <c r="J43" s="282"/>
      <c r="K43" s="285"/>
      <c r="L43" s="286"/>
      <c r="M43" s="286"/>
      <c r="N43" s="278"/>
      <c r="O43" s="259"/>
      <c r="P43" s="260"/>
      <c r="Q43" s="260"/>
      <c r="R43" s="260"/>
      <c r="S43" s="261"/>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2"/>
      <c r="BC43" s="263"/>
      <c r="BD43" s="264"/>
      <c r="BE43" s="265"/>
      <c r="BF43" s="266"/>
      <c r="BG43" s="267"/>
      <c r="BH43" s="267"/>
      <c r="BI43" s="267"/>
      <c r="BJ43" s="268"/>
    </row>
    <row r="44" spans="2:62" ht="20.25" customHeight="1" x14ac:dyDescent="0.45">
      <c r="B44" s="276"/>
      <c r="C44" s="279"/>
      <c r="D44" s="280"/>
      <c r="E44" s="160"/>
      <c r="F44" s="161">
        <f>C43</f>
        <v>0</v>
      </c>
      <c r="G44" s="160"/>
      <c r="H44" s="161">
        <f>I43</f>
        <v>0</v>
      </c>
      <c r="I44" s="283"/>
      <c r="J44" s="284"/>
      <c r="K44" s="287"/>
      <c r="L44" s="288"/>
      <c r="M44" s="288"/>
      <c r="N44" s="280"/>
      <c r="O44" s="259"/>
      <c r="P44" s="260"/>
      <c r="Q44" s="260"/>
      <c r="R44" s="260"/>
      <c r="S44" s="261"/>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72">
        <f>IF($BE$3="４週",SUM(W44:AX44),IF($BE$3="暦月",SUM(W44:BA44),""))</f>
        <v>0</v>
      </c>
      <c r="BC44" s="273"/>
      <c r="BD44" s="274">
        <f>IF($BE$3="４週",BB44/4,IF($BE$3="暦月",(BB44/($BE$8/7)),""))</f>
        <v>0</v>
      </c>
      <c r="BE44" s="273"/>
      <c r="BF44" s="269"/>
      <c r="BG44" s="270"/>
      <c r="BH44" s="270"/>
      <c r="BI44" s="270"/>
      <c r="BJ44" s="271"/>
    </row>
    <row r="45" spans="2:62" ht="20.25" customHeight="1" x14ac:dyDescent="0.45">
      <c r="B45" s="275">
        <f>B43+1</f>
        <v>16</v>
      </c>
      <c r="C45" s="277"/>
      <c r="D45" s="278"/>
      <c r="E45" s="160"/>
      <c r="F45" s="161"/>
      <c r="G45" s="160"/>
      <c r="H45" s="161"/>
      <c r="I45" s="281"/>
      <c r="J45" s="282"/>
      <c r="K45" s="285"/>
      <c r="L45" s="286"/>
      <c r="M45" s="286"/>
      <c r="N45" s="278"/>
      <c r="O45" s="259"/>
      <c r="P45" s="260"/>
      <c r="Q45" s="260"/>
      <c r="R45" s="260"/>
      <c r="S45" s="261"/>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2"/>
      <c r="BC45" s="263"/>
      <c r="BD45" s="264"/>
      <c r="BE45" s="265"/>
      <c r="BF45" s="266"/>
      <c r="BG45" s="267"/>
      <c r="BH45" s="267"/>
      <c r="BI45" s="267"/>
      <c r="BJ45" s="268"/>
    </row>
    <row r="46" spans="2:62" ht="20.25" customHeight="1" x14ac:dyDescent="0.45">
      <c r="B46" s="276"/>
      <c r="C46" s="279"/>
      <c r="D46" s="280"/>
      <c r="E46" s="160"/>
      <c r="F46" s="161">
        <f>C45</f>
        <v>0</v>
      </c>
      <c r="G46" s="160"/>
      <c r="H46" s="161">
        <f>I45</f>
        <v>0</v>
      </c>
      <c r="I46" s="283"/>
      <c r="J46" s="284"/>
      <c r="K46" s="287"/>
      <c r="L46" s="288"/>
      <c r="M46" s="288"/>
      <c r="N46" s="280"/>
      <c r="O46" s="259"/>
      <c r="P46" s="260"/>
      <c r="Q46" s="260"/>
      <c r="R46" s="260"/>
      <c r="S46" s="261"/>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72">
        <f>IF($BE$3="４週",SUM(W46:AX46),IF($BE$3="暦月",SUM(W46:BA46),""))</f>
        <v>0</v>
      </c>
      <c r="BC46" s="273"/>
      <c r="BD46" s="274">
        <f>IF($BE$3="４週",BB46/4,IF($BE$3="暦月",(BB46/($BE$8/7)),""))</f>
        <v>0</v>
      </c>
      <c r="BE46" s="273"/>
      <c r="BF46" s="269"/>
      <c r="BG46" s="270"/>
      <c r="BH46" s="270"/>
      <c r="BI46" s="270"/>
      <c r="BJ46" s="271"/>
    </row>
    <row r="47" spans="2:62" ht="20.25" customHeight="1" x14ac:dyDescent="0.45">
      <c r="B47" s="275">
        <f>B45+1</f>
        <v>17</v>
      </c>
      <c r="C47" s="277"/>
      <c r="D47" s="278"/>
      <c r="E47" s="160"/>
      <c r="F47" s="161"/>
      <c r="G47" s="160"/>
      <c r="H47" s="161"/>
      <c r="I47" s="281"/>
      <c r="J47" s="282"/>
      <c r="K47" s="285"/>
      <c r="L47" s="286"/>
      <c r="M47" s="286"/>
      <c r="N47" s="278"/>
      <c r="O47" s="259"/>
      <c r="P47" s="260"/>
      <c r="Q47" s="260"/>
      <c r="R47" s="260"/>
      <c r="S47" s="261"/>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2"/>
      <c r="BC47" s="263"/>
      <c r="BD47" s="264"/>
      <c r="BE47" s="265"/>
      <c r="BF47" s="266"/>
      <c r="BG47" s="267"/>
      <c r="BH47" s="267"/>
      <c r="BI47" s="267"/>
      <c r="BJ47" s="268"/>
    </row>
    <row r="48" spans="2:62" ht="20.25" customHeight="1" x14ac:dyDescent="0.45">
      <c r="B48" s="276"/>
      <c r="C48" s="279"/>
      <c r="D48" s="280"/>
      <c r="E48" s="160"/>
      <c r="F48" s="161">
        <f>C47</f>
        <v>0</v>
      </c>
      <c r="G48" s="160"/>
      <c r="H48" s="161">
        <f>I47</f>
        <v>0</v>
      </c>
      <c r="I48" s="283"/>
      <c r="J48" s="284"/>
      <c r="K48" s="287"/>
      <c r="L48" s="288"/>
      <c r="M48" s="288"/>
      <c r="N48" s="280"/>
      <c r="O48" s="259"/>
      <c r="P48" s="260"/>
      <c r="Q48" s="260"/>
      <c r="R48" s="260"/>
      <c r="S48" s="261"/>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72">
        <f>IF($BE$3="４週",SUM(W48:AX48),IF($BE$3="暦月",SUM(W48:BA48),""))</f>
        <v>0</v>
      </c>
      <c r="BC48" s="273"/>
      <c r="BD48" s="274">
        <f>IF($BE$3="４週",BB48/4,IF($BE$3="暦月",(BB48/($BE$8/7)),""))</f>
        <v>0</v>
      </c>
      <c r="BE48" s="273"/>
      <c r="BF48" s="269"/>
      <c r="BG48" s="270"/>
      <c r="BH48" s="270"/>
      <c r="BI48" s="270"/>
      <c r="BJ48" s="271"/>
    </row>
    <row r="49" spans="2:62" ht="20.25" customHeight="1" x14ac:dyDescent="0.45">
      <c r="B49" s="275">
        <f>B47+1</f>
        <v>18</v>
      </c>
      <c r="C49" s="277"/>
      <c r="D49" s="278"/>
      <c r="E49" s="160"/>
      <c r="F49" s="161"/>
      <c r="G49" s="160"/>
      <c r="H49" s="161"/>
      <c r="I49" s="281"/>
      <c r="J49" s="282"/>
      <c r="K49" s="285"/>
      <c r="L49" s="286"/>
      <c r="M49" s="286"/>
      <c r="N49" s="278"/>
      <c r="O49" s="259"/>
      <c r="P49" s="260"/>
      <c r="Q49" s="260"/>
      <c r="R49" s="260"/>
      <c r="S49" s="261"/>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2"/>
      <c r="BC49" s="263"/>
      <c r="BD49" s="264"/>
      <c r="BE49" s="265"/>
      <c r="BF49" s="266"/>
      <c r="BG49" s="267"/>
      <c r="BH49" s="267"/>
      <c r="BI49" s="267"/>
      <c r="BJ49" s="268"/>
    </row>
    <row r="50" spans="2:62" ht="20.25" customHeight="1" x14ac:dyDescent="0.45">
      <c r="B50" s="276"/>
      <c r="C50" s="279"/>
      <c r="D50" s="280"/>
      <c r="E50" s="160"/>
      <c r="F50" s="161">
        <f>C49</f>
        <v>0</v>
      </c>
      <c r="G50" s="160"/>
      <c r="H50" s="161">
        <f>I49</f>
        <v>0</v>
      </c>
      <c r="I50" s="283"/>
      <c r="J50" s="284"/>
      <c r="K50" s="287"/>
      <c r="L50" s="288"/>
      <c r="M50" s="288"/>
      <c r="N50" s="280"/>
      <c r="O50" s="259"/>
      <c r="P50" s="260"/>
      <c r="Q50" s="260"/>
      <c r="R50" s="260"/>
      <c r="S50" s="261"/>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72">
        <f>IF($BE$3="４週",SUM(W50:AX50),IF($BE$3="暦月",SUM(W50:BA50),""))</f>
        <v>0</v>
      </c>
      <c r="BC50" s="273"/>
      <c r="BD50" s="274">
        <f>IF($BE$3="４週",BB50/4,IF($BE$3="暦月",(BB50/($BE$8/7)),""))</f>
        <v>0</v>
      </c>
      <c r="BE50" s="273"/>
      <c r="BF50" s="269"/>
      <c r="BG50" s="270"/>
      <c r="BH50" s="270"/>
      <c r="BI50" s="270"/>
      <c r="BJ50" s="271"/>
    </row>
    <row r="51" spans="2:62" ht="20.25" customHeight="1" x14ac:dyDescent="0.45">
      <c r="B51" s="275">
        <f>B49+1</f>
        <v>19</v>
      </c>
      <c r="C51" s="277"/>
      <c r="D51" s="278"/>
      <c r="E51" s="162"/>
      <c r="F51" s="163"/>
      <c r="G51" s="162"/>
      <c r="H51" s="163"/>
      <c r="I51" s="281"/>
      <c r="J51" s="282"/>
      <c r="K51" s="285"/>
      <c r="L51" s="286"/>
      <c r="M51" s="286"/>
      <c r="N51" s="278"/>
      <c r="O51" s="259"/>
      <c r="P51" s="260"/>
      <c r="Q51" s="260"/>
      <c r="R51" s="260"/>
      <c r="S51" s="261"/>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2"/>
      <c r="BC51" s="263"/>
      <c r="BD51" s="264"/>
      <c r="BE51" s="265"/>
      <c r="BF51" s="266"/>
      <c r="BG51" s="267"/>
      <c r="BH51" s="267"/>
      <c r="BI51" s="267"/>
      <c r="BJ51" s="268"/>
    </row>
    <row r="52" spans="2:62" ht="20.25" customHeight="1" x14ac:dyDescent="0.45">
      <c r="B52" s="276"/>
      <c r="C52" s="279"/>
      <c r="D52" s="280"/>
      <c r="E52" s="160"/>
      <c r="F52" s="161">
        <f>C51</f>
        <v>0</v>
      </c>
      <c r="G52" s="160"/>
      <c r="H52" s="161">
        <f>I51</f>
        <v>0</v>
      </c>
      <c r="I52" s="283"/>
      <c r="J52" s="284"/>
      <c r="K52" s="287"/>
      <c r="L52" s="288"/>
      <c r="M52" s="288"/>
      <c r="N52" s="280"/>
      <c r="O52" s="259"/>
      <c r="P52" s="260"/>
      <c r="Q52" s="260"/>
      <c r="R52" s="260"/>
      <c r="S52" s="261"/>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72">
        <f>IF($BE$3="４週",SUM(W52:AX52),IF($BE$3="暦月",SUM(W52:BA52),""))</f>
        <v>0</v>
      </c>
      <c r="BC52" s="273"/>
      <c r="BD52" s="274">
        <f>IF($BE$3="４週",BB52/4,IF($BE$3="暦月",(BB52/($BE$8/7)),""))</f>
        <v>0</v>
      </c>
      <c r="BE52" s="273"/>
      <c r="BF52" s="269"/>
      <c r="BG52" s="270"/>
      <c r="BH52" s="270"/>
      <c r="BI52" s="270"/>
      <c r="BJ52" s="271"/>
    </row>
    <row r="53" spans="2:62" ht="20.25" customHeight="1" x14ac:dyDescent="0.45">
      <c r="B53" s="275">
        <f>B51+1</f>
        <v>20</v>
      </c>
      <c r="C53" s="277"/>
      <c r="D53" s="278"/>
      <c r="E53" s="162"/>
      <c r="F53" s="163"/>
      <c r="G53" s="162"/>
      <c r="H53" s="163"/>
      <c r="I53" s="281"/>
      <c r="J53" s="282"/>
      <c r="K53" s="285"/>
      <c r="L53" s="286"/>
      <c r="M53" s="286"/>
      <c r="N53" s="278"/>
      <c r="O53" s="259"/>
      <c r="P53" s="260"/>
      <c r="Q53" s="260"/>
      <c r="R53" s="260"/>
      <c r="S53" s="261"/>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2"/>
      <c r="BC53" s="263"/>
      <c r="BD53" s="264"/>
      <c r="BE53" s="265"/>
      <c r="BF53" s="266"/>
      <c r="BG53" s="267"/>
      <c r="BH53" s="267"/>
      <c r="BI53" s="267"/>
      <c r="BJ53" s="268"/>
    </row>
    <row r="54" spans="2:62" ht="20.25" customHeight="1" x14ac:dyDescent="0.45">
      <c r="B54" s="276"/>
      <c r="C54" s="279"/>
      <c r="D54" s="280"/>
      <c r="E54" s="160"/>
      <c r="F54" s="161">
        <f>C53</f>
        <v>0</v>
      </c>
      <c r="G54" s="160"/>
      <c r="H54" s="161">
        <f>I53</f>
        <v>0</v>
      </c>
      <c r="I54" s="283"/>
      <c r="J54" s="284"/>
      <c r="K54" s="287"/>
      <c r="L54" s="288"/>
      <c r="M54" s="288"/>
      <c r="N54" s="280"/>
      <c r="O54" s="259"/>
      <c r="P54" s="260"/>
      <c r="Q54" s="260"/>
      <c r="R54" s="260"/>
      <c r="S54" s="261"/>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72">
        <f>IF($BE$3="４週",SUM(W54:AX54),IF($BE$3="暦月",SUM(W54:BA54),""))</f>
        <v>0</v>
      </c>
      <c r="BC54" s="273"/>
      <c r="BD54" s="274">
        <f>IF($BE$3="４週",BB54/4,IF($BE$3="暦月",(BB54/($BE$8/7)),""))</f>
        <v>0</v>
      </c>
      <c r="BE54" s="273"/>
      <c r="BF54" s="269"/>
      <c r="BG54" s="270"/>
      <c r="BH54" s="270"/>
      <c r="BI54" s="270"/>
      <c r="BJ54" s="271"/>
    </row>
    <row r="55" spans="2:62" ht="20.25" customHeight="1" x14ac:dyDescent="0.45">
      <c r="B55" s="275">
        <f>B53+1</f>
        <v>21</v>
      </c>
      <c r="C55" s="277"/>
      <c r="D55" s="278"/>
      <c r="E55" s="160"/>
      <c r="F55" s="161"/>
      <c r="G55" s="160"/>
      <c r="H55" s="161"/>
      <c r="I55" s="281"/>
      <c r="J55" s="282"/>
      <c r="K55" s="285"/>
      <c r="L55" s="286"/>
      <c r="M55" s="286"/>
      <c r="N55" s="278"/>
      <c r="O55" s="259"/>
      <c r="P55" s="260"/>
      <c r="Q55" s="260"/>
      <c r="R55" s="260"/>
      <c r="S55" s="261"/>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2"/>
      <c r="BC55" s="263"/>
      <c r="BD55" s="264"/>
      <c r="BE55" s="265"/>
      <c r="BF55" s="266"/>
      <c r="BG55" s="267"/>
      <c r="BH55" s="267"/>
      <c r="BI55" s="267"/>
      <c r="BJ55" s="268"/>
    </row>
    <row r="56" spans="2:62" ht="20.25" customHeight="1" x14ac:dyDescent="0.45">
      <c r="B56" s="276"/>
      <c r="C56" s="279"/>
      <c r="D56" s="280"/>
      <c r="E56" s="160"/>
      <c r="F56" s="161">
        <f>C55</f>
        <v>0</v>
      </c>
      <c r="G56" s="160"/>
      <c r="H56" s="161">
        <f>I55</f>
        <v>0</v>
      </c>
      <c r="I56" s="283"/>
      <c r="J56" s="284"/>
      <c r="K56" s="287"/>
      <c r="L56" s="288"/>
      <c r="M56" s="288"/>
      <c r="N56" s="280"/>
      <c r="O56" s="259"/>
      <c r="P56" s="260"/>
      <c r="Q56" s="260"/>
      <c r="R56" s="260"/>
      <c r="S56" s="261"/>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72">
        <f>IF($BE$3="４週",SUM(W56:AX56),IF($BE$3="暦月",SUM(W56:BA56),""))</f>
        <v>0</v>
      </c>
      <c r="BC56" s="273"/>
      <c r="BD56" s="274">
        <f>IF($BE$3="４週",BB56/4,IF($BE$3="暦月",(BB56/($BE$8/7)),""))</f>
        <v>0</v>
      </c>
      <c r="BE56" s="273"/>
      <c r="BF56" s="269"/>
      <c r="BG56" s="270"/>
      <c r="BH56" s="270"/>
      <c r="BI56" s="270"/>
      <c r="BJ56" s="271"/>
    </row>
    <row r="57" spans="2:62" ht="20.25" customHeight="1" x14ac:dyDescent="0.45">
      <c r="B57" s="275">
        <f>B55+1</f>
        <v>22</v>
      </c>
      <c r="C57" s="277"/>
      <c r="D57" s="278"/>
      <c r="E57" s="160"/>
      <c r="F57" s="161"/>
      <c r="G57" s="160"/>
      <c r="H57" s="161"/>
      <c r="I57" s="281"/>
      <c r="J57" s="282"/>
      <c r="K57" s="285"/>
      <c r="L57" s="286"/>
      <c r="M57" s="286"/>
      <c r="N57" s="278"/>
      <c r="O57" s="259"/>
      <c r="P57" s="260"/>
      <c r="Q57" s="260"/>
      <c r="R57" s="260"/>
      <c r="S57" s="261"/>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2"/>
      <c r="BC57" s="263"/>
      <c r="BD57" s="264"/>
      <c r="BE57" s="265"/>
      <c r="BF57" s="266"/>
      <c r="BG57" s="267"/>
      <c r="BH57" s="267"/>
      <c r="BI57" s="267"/>
      <c r="BJ57" s="268"/>
    </row>
    <row r="58" spans="2:62" ht="20.25" customHeight="1" x14ac:dyDescent="0.45">
      <c r="B58" s="276"/>
      <c r="C58" s="279"/>
      <c r="D58" s="280"/>
      <c r="E58" s="160"/>
      <c r="F58" s="161">
        <f>C57</f>
        <v>0</v>
      </c>
      <c r="G58" s="160"/>
      <c r="H58" s="161">
        <f>I57</f>
        <v>0</v>
      </c>
      <c r="I58" s="283"/>
      <c r="J58" s="284"/>
      <c r="K58" s="287"/>
      <c r="L58" s="288"/>
      <c r="M58" s="288"/>
      <c r="N58" s="280"/>
      <c r="O58" s="259"/>
      <c r="P58" s="260"/>
      <c r="Q58" s="260"/>
      <c r="R58" s="260"/>
      <c r="S58" s="261"/>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72">
        <f>IF($BE$3="４週",SUM(W58:AX58),IF($BE$3="暦月",SUM(W58:BA58),""))</f>
        <v>0</v>
      </c>
      <c r="BC58" s="273"/>
      <c r="BD58" s="274">
        <f>IF($BE$3="４週",BB58/4,IF($BE$3="暦月",(BB58/($BE$8/7)),""))</f>
        <v>0</v>
      </c>
      <c r="BE58" s="273"/>
      <c r="BF58" s="269"/>
      <c r="BG58" s="270"/>
      <c r="BH58" s="270"/>
      <c r="BI58" s="270"/>
      <c r="BJ58" s="271"/>
    </row>
    <row r="59" spans="2:62" ht="20.25" customHeight="1" x14ac:dyDescent="0.45">
      <c r="B59" s="275">
        <f>B57+1</f>
        <v>23</v>
      </c>
      <c r="C59" s="277"/>
      <c r="D59" s="278"/>
      <c r="E59" s="160"/>
      <c r="F59" s="161"/>
      <c r="G59" s="160"/>
      <c r="H59" s="161"/>
      <c r="I59" s="281"/>
      <c r="J59" s="282"/>
      <c r="K59" s="285"/>
      <c r="L59" s="286"/>
      <c r="M59" s="286"/>
      <c r="N59" s="278"/>
      <c r="O59" s="259"/>
      <c r="P59" s="260"/>
      <c r="Q59" s="260"/>
      <c r="R59" s="260"/>
      <c r="S59" s="261"/>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2"/>
      <c r="BC59" s="263"/>
      <c r="BD59" s="264"/>
      <c r="BE59" s="265"/>
      <c r="BF59" s="266"/>
      <c r="BG59" s="267"/>
      <c r="BH59" s="267"/>
      <c r="BI59" s="267"/>
      <c r="BJ59" s="268"/>
    </row>
    <row r="60" spans="2:62" ht="20.25" customHeight="1" x14ac:dyDescent="0.45">
      <c r="B60" s="276"/>
      <c r="C60" s="279"/>
      <c r="D60" s="280"/>
      <c r="E60" s="160"/>
      <c r="F60" s="161">
        <f>C59</f>
        <v>0</v>
      </c>
      <c r="G60" s="160"/>
      <c r="H60" s="161">
        <f>I59</f>
        <v>0</v>
      </c>
      <c r="I60" s="283"/>
      <c r="J60" s="284"/>
      <c r="K60" s="287"/>
      <c r="L60" s="288"/>
      <c r="M60" s="288"/>
      <c r="N60" s="280"/>
      <c r="O60" s="259"/>
      <c r="P60" s="260"/>
      <c r="Q60" s="260"/>
      <c r="R60" s="260"/>
      <c r="S60" s="261"/>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72">
        <f>IF($BE$3="４週",SUM(W60:AX60),IF($BE$3="暦月",SUM(W60:BA60),""))</f>
        <v>0</v>
      </c>
      <c r="BC60" s="273"/>
      <c r="BD60" s="274">
        <f>IF($BE$3="４週",BB60/4,IF($BE$3="暦月",(BB60/($BE$8/7)),""))</f>
        <v>0</v>
      </c>
      <c r="BE60" s="273"/>
      <c r="BF60" s="269"/>
      <c r="BG60" s="270"/>
      <c r="BH60" s="270"/>
      <c r="BI60" s="270"/>
      <c r="BJ60" s="271"/>
    </row>
    <row r="61" spans="2:62" ht="20.25" customHeight="1" x14ac:dyDescent="0.45">
      <c r="B61" s="275">
        <f>B59+1</f>
        <v>24</v>
      </c>
      <c r="C61" s="277"/>
      <c r="D61" s="278"/>
      <c r="E61" s="160"/>
      <c r="F61" s="161"/>
      <c r="G61" s="160"/>
      <c r="H61" s="161"/>
      <c r="I61" s="281"/>
      <c r="J61" s="282"/>
      <c r="K61" s="285"/>
      <c r="L61" s="286"/>
      <c r="M61" s="286"/>
      <c r="N61" s="278"/>
      <c r="O61" s="259"/>
      <c r="P61" s="260"/>
      <c r="Q61" s="260"/>
      <c r="R61" s="260"/>
      <c r="S61" s="261"/>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2"/>
      <c r="BC61" s="263"/>
      <c r="BD61" s="264"/>
      <c r="BE61" s="265"/>
      <c r="BF61" s="266"/>
      <c r="BG61" s="267"/>
      <c r="BH61" s="267"/>
      <c r="BI61" s="267"/>
      <c r="BJ61" s="268"/>
    </row>
    <row r="62" spans="2:62" ht="20.25" customHeight="1" x14ac:dyDescent="0.45">
      <c r="B62" s="276"/>
      <c r="C62" s="279"/>
      <c r="D62" s="280"/>
      <c r="E62" s="160"/>
      <c r="F62" s="161">
        <f>C61</f>
        <v>0</v>
      </c>
      <c r="G62" s="160"/>
      <c r="H62" s="161">
        <f>I61</f>
        <v>0</v>
      </c>
      <c r="I62" s="283"/>
      <c r="J62" s="284"/>
      <c r="K62" s="287"/>
      <c r="L62" s="288"/>
      <c r="M62" s="288"/>
      <c r="N62" s="280"/>
      <c r="O62" s="259"/>
      <c r="P62" s="260"/>
      <c r="Q62" s="260"/>
      <c r="R62" s="260"/>
      <c r="S62" s="261"/>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72">
        <f>IF($BE$3="４週",SUM(W62:AX62),IF($BE$3="暦月",SUM(W62:BA62),""))</f>
        <v>0</v>
      </c>
      <c r="BC62" s="273"/>
      <c r="BD62" s="274">
        <f>IF($BE$3="４週",BB62/4,IF($BE$3="暦月",(BB62/($BE$8/7)),""))</f>
        <v>0</v>
      </c>
      <c r="BE62" s="273"/>
      <c r="BF62" s="269"/>
      <c r="BG62" s="270"/>
      <c r="BH62" s="270"/>
      <c r="BI62" s="270"/>
      <c r="BJ62" s="271"/>
    </row>
    <row r="63" spans="2:62" ht="20.25" customHeight="1" x14ac:dyDescent="0.45">
      <c r="B63" s="275">
        <f>B61+1</f>
        <v>25</v>
      </c>
      <c r="C63" s="277"/>
      <c r="D63" s="278"/>
      <c r="E63" s="160"/>
      <c r="F63" s="161"/>
      <c r="G63" s="160"/>
      <c r="H63" s="161"/>
      <c r="I63" s="281"/>
      <c r="J63" s="282"/>
      <c r="K63" s="285"/>
      <c r="L63" s="286"/>
      <c r="M63" s="286"/>
      <c r="N63" s="278"/>
      <c r="O63" s="259"/>
      <c r="P63" s="260"/>
      <c r="Q63" s="260"/>
      <c r="R63" s="260"/>
      <c r="S63" s="261"/>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2"/>
      <c r="BC63" s="263"/>
      <c r="BD63" s="264"/>
      <c r="BE63" s="265"/>
      <c r="BF63" s="266"/>
      <c r="BG63" s="267"/>
      <c r="BH63" s="267"/>
      <c r="BI63" s="267"/>
      <c r="BJ63" s="268"/>
    </row>
    <row r="64" spans="2:62" ht="20.25" customHeight="1" x14ac:dyDescent="0.45">
      <c r="B64" s="276"/>
      <c r="C64" s="279"/>
      <c r="D64" s="280"/>
      <c r="E64" s="160"/>
      <c r="F64" s="161">
        <f>C63</f>
        <v>0</v>
      </c>
      <c r="G64" s="160"/>
      <c r="H64" s="161">
        <f>I63</f>
        <v>0</v>
      </c>
      <c r="I64" s="283"/>
      <c r="J64" s="284"/>
      <c r="K64" s="287"/>
      <c r="L64" s="288"/>
      <c r="M64" s="288"/>
      <c r="N64" s="280"/>
      <c r="O64" s="259"/>
      <c r="P64" s="260"/>
      <c r="Q64" s="260"/>
      <c r="R64" s="260"/>
      <c r="S64" s="261"/>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72">
        <f>IF($BE$3="４週",SUM(W64:AX64),IF($BE$3="暦月",SUM(W64:BA64),""))</f>
        <v>0</v>
      </c>
      <c r="BC64" s="273"/>
      <c r="BD64" s="274">
        <f>IF($BE$3="４週",BB64/4,IF($BE$3="暦月",(BB64/($BE$8/7)),""))</f>
        <v>0</v>
      </c>
      <c r="BE64" s="273"/>
      <c r="BF64" s="269"/>
      <c r="BG64" s="270"/>
      <c r="BH64" s="270"/>
      <c r="BI64" s="270"/>
      <c r="BJ64" s="271"/>
    </row>
    <row r="65" spans="2:62" ht="20.25" customHeight="1" x14ac:dyDescent="0.45">
      <c r="B65" s="275">
        <f>B63+1</f>
        <v>26</v>
      </c>
      <c r="C65" s="277"/>
      <c r="D65" s="278"/>
      <c r="E65" s="160"/>
      <c r="F65" s="161"/>
      <c r="G65" s="160"/>
      <c r="H65" s="161"/>
      <c r="I65" s="281"/>
      <c r="J65" s="282"/>
      <c r="K65" s="285"/>
      <c r="L65" s="286"/>
      <c r="M65" s="286"/>
      <c r="N65" s="278"/>
      <c r="O65" s="259"/>
      <c r="P65" s="260"/>
      <c r="Q65" s="260"/>
      <c r="R65" s="260"/>
      <c r="S65" s="261"/>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2"/>
      <c r="BC65" s="263"/>
      <c r="BD65" s="264"/>
      <c r="BE65" s="265"/>
      <c r="BF65" s="266"/>
      <c r="BG65" s="267"/>
      <c r="BH65" s="267"/>
      <c r="BI65" s="267"/>
      <c r="BJ65" s="268"/>
    </row>
    <row r="66" spans="2:62" ht="20.25" customHeight="1" x14ac:dyDescent="0.45">
      <c r="B66" s="276"/>
      <c r="C66" s="279"/>
      <c r="D66" s="280"/>
      <c r="E66" s="160"/>
      <c r="F66" s="161">
        <f>C65</f>
        <v>0</v>
      </c>
      <c r="G66" s="160"/>
      <c r="H66" s="161">
        <f>I65</f>
        <v>0</v>
      </c>
      <c r="I66" s="283"/>
      <c r="J66" s="284"/>
      <c r="K66" s="287"/>
      <c r="L66" s="288"/>
      <c r="M66" s="288"/>
      <c r="N66" s="280"/>
      <c r="O66" s="259"/>
      <c r="P66" s="260"/>
      <c r="Q66" s="260"/>
      <c r="R66" s="260"/>
      <c r="S66" s="261"/>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72">
        <f>IF($BE$3="４週",SUM(W66:AX66),IF($BE$3="暦月",SUM(W66:BA66),""))</f>
        <v>0</v>
      </c>
      <c r="BC66" s="273"/>
      <c r="BD66" s="274">
        <f>IF($BE$3="４週",BB66/4,IF($BE$3="暦月",(BB66/($BE$8/7)),""))</f>
        <v>0</v>
      </c>
      <c r="BE66" s="273"/>
      <c r="BF66" s="269"/>
      <c r="BG66" s="270"/>
      <c r="BH66" s="270"/>
      <c r="BI66" s="270"/>
      <c r="BJ66" s="271"/>
    </row>
    <row r="67" spans="2:62" ht="20.25" customHeight="1" x14ac:dyDescent="0.45">
      <c r="B67" s="275">
        <f>B65+1</f>
        <v>27</v>
      </c>
      <c r="C67" s="277"/>
      <c r="D67" s="278"/>
      <c r="E67" s="160"/>
      <c r="F67" s="161"/>
      <c r="G67" s="160"/>
      <c r="H67" s="161"/>
      <c r="I67" s="281"/>
      <c r="J67" s="282"/>
      <c r="K67" s="285"/>
      <c r="L67" s="286"/>
      <c r="M67" s="286"/>
      <c r="N67" s="278"/>
      <c r="O67" s="259"/>
      <c r="P67" s="260"/>
      <c r="Q67" s="260"/>
      <c r="R67" s="260"/>
      <c r="S67" s="261"/>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2"/>
      <c r="BC67" s="263"/>
      <c r="BD67" s="264"/>
      <c r="BE67" s="265"/>
      <c r="BF67" s="266"/>
      <c r="BG67" s="267"/>
      <c r="BH67" s="267"/>
      <c r="BI67" s="267"/>
      <c r="BJ67" s="268"/>
    </row>
    <row r="68" spans="2:62" ht="20.25" customHeight="1" x14ac:dyDescent="0.45">
      <c r="B68" s="276"/>
      <c r="C68" s="279"/>
      <c r="D68" s="280"/>
      <c r="E68" s="160"/>
      <c r="F68" s="161">
        <f>C67</f>
        <v>0</v>
      </c>
      <c r="G68" s="160"/>
      <c r="H68" s="161">
        <f>I67</f>
        <v>0</v>
      </c>
      <c r="I68" s="283"/>
      <c r="J68" s="284"/>
      <c r="K68" s="287"/>
      <c r="L68" s="288"/>
      <c r="M68" s="288"/>
      <c r="N68" s="280"/>
      <c r="O68" s="259"/>
      <c r="P68" s="260"/>
      <c r="Q68" s="260"/>
      <c r="R68" s="260"/>
      <c r="S68" s="261"/>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72">
        <f>IF($BE$3="４週",SUM(W68:AX68),IF($BE$3="暦月",SUM(W68:BA68),""))</f>
        <v>0</v>
      </c>
      <c r="BC68" s="273"/>
      <c r="BD68" s="274">
        <f>IF($BE$3="４週",BB68/4,IF($BE$3="暦月",(BB68/($BE$8/7)),""))</f>
        <v>0</v>
      </c>
      <c r="BE68" s="273"/>
      <c r="BF68" s="269"/>
      <c r="BG68" s="270"/>
      <c r="BH68" s="270"/>
      <c r="BI68" s="270"/>
      <c r="BJ68" s="271"/>
    </row>
    <row r="69" spans="2:62" ht="20.25" customHeight="1" x14ac:dyDescent="0.45">
      <c r="B69" s="275">
        <f>B67+1</f>
        <v>28</v>
      </c>
      <c r="C69" s="277"/>
      <c r="D69" s="278"/>
      <c r="E69" s="160"/>
      <c r="F69" s="161"/>
      <c r="G69" s="160"/>
      <c r="H69" s="161"/>
      <c r="I69" s="281"/>
      <c r="J69" s="282"/>
      <c r="K69" s="285"/>
      <c r="L69" s="286"/>
      <c r="M69" s="286"/>
      <c r="N69" s="278"/>
      <c r="O69" s="259"/>
      <c r="P69" s="260"/>
      <c r="Q69" s="260"/>
      <c r="R69" s="260"/>
      <c r="S69" s="261"/>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2"/>
      <c r="BC69" s="263"/>
      <c r="BD69" s="264"/>
      <c r="BE69" s="265"/>
      <c r="BF69" s="266"/>
      <c r="BG69" s="267"/>
      <c r="BH69" s="267"/>
      <c r="BI69" s="267"/>
      <c r="BJ69" s="268"/>
    </row>
    <row r="70" spans="2:62" ht="20.25" customHeight="1" x14ac:dyDescent="0.45">
      <c r="B70" s="276"/>
      <c r="C70" s="279"/>
      <c r="D70" s="280"/>
      <c r="E70" s="160"/>
      <c r="F70" s="161">
        <f>C69</f>
        <v>0</v>
      </c>
      <c r="G70" s="160"/>
      <c r="H70" s="161">
        <f>I69</f>
        <v>0</v>
      </c>
      <c r="I70" s="283"/>
      <c r="J70" s="284"/>
      <c r="K70" s="287"/>
      <c r="L70" s="288"/>
      <c r="M70" s="288"/>
      <c r="N70" s="280"/>
      <c r="O70" s="259"/>
      <c r="P70" s="260"/>
      <c r="Q70" s="260"/>
      <c r="R70" s="260"/>
      <c r="S70" s="261"/>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72">
        <f>IF($BE$3="４週",SUM(W70:AX70),IF($BE$3="暦月",SUM(W70:BA70),""))</f>
        <v>0</v>
      </c>
      <c r="BC70" s="273"/>
      <c r="BD70" s="274">
        <f>IF($BE$3="４週",BB70/4,IF($BE$3="暦月",(BB70/($BE$8/7)),""))</f>
        <v>0</v>
      </c>
      <c r="BE70" s="273"/>
      <c r="BF70" s="269"/>
      <c r="BG70" s="270"/>
      <c r="BH70" s="270"/>
      <c r="BI70" s="270"/>
      <c r="BJ70" s="271"/>
    </row>
    <row r="71" spans="2:62" ht="20.25" customHeight="1" x14ac:dyDescent="0.45">
      <c r="B71" s="275">
        <f>B69+1</f>
        <v>29</v>
      </c>
      <c r="C71" s="277"/>
      <c r="D71" s="278"/>
      <c r="E71" s="160"/>
      <c r="F71" s="161"/>
      <c r="G71" s="160"/>
      <c r="H71" s="161"/>
      <c r="I71" s="281"/>
      <c r="J71" s="282"/>
      <c r="K71" s="285"/>
      <c r="L71" s="286"/>
      <c r="M71" s="286"/>
      <c r="N71" s="278"/>
      <c r="O71" s="259"/>
      <c r="P71" s="260"/>
      <c r="Q71" s="260"/>
      <c r="R71" s="260"/>
      <c r="S71" s="261"/>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2"/>
      <c r="BC71" s="263"/>
      <c r="BD71" s="264"/>
      <c r="BE71" s="265"/>
      <c r="BF71" s="266"/>
      <c r="BG71" s="267"/>
      <c r="BH71" s="267"/>
      <c r="BI71" s="267"/>
      <c r="BJ71" s="268"/>
    </row>
    <row r="72" spans="2:62" ht="20.25" customHeight="1" x14ac:dyDescent="0.45">
      <c r="B72" s="276"/>
      <c r="C72" s="318"/>
      <c r="D72" s="319"/>
      <c r="E72" s="203"/>
      <c r="F72" s="204">
        <f>C71</f>
        <v>0</v>
      </c>
      <c r="G72" s="203"/>
      <c r="H72" s="204">
        <f>I71</f>
        <v>0</v>
      </c>
      <c r="I72" s="320"/>
      <c r="J72" s="321"/>
      <c r="K72" s="322"/>
      <c r="L72" s="323"/>
      <c r="M72" s="323"/>
      <c r="N72" s="319"/>
      <c r="O72" s="259"/>
      <c r="P72" s="260"/>
      <c r="Q72" s="260"/>
      <c r="R72" s="260"/>
      <c r="S72" s="261"/>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15">
        <f>IF($BE$3="４週",SUM(W72:AX72),IF($BE$3="暦月",SUM(W72:BA72),""))</f>
        <v>0</v>
      </c>
      <c r="BC72" s="316"/>
      <c r="BD72" s="317">
        <f>IF($BE$3="４週",BB72/4,IF($BE$3="暦月",(BB72/($BE$8/7)),""))</f>
        <v>0</v>
      </c>
      <c r="BE72" s="316"/>
      <c r="BF72" s="312"/>
      <c r="BG72" s="313"/>
      <c r="BH72" s="313"/>
      <c r="BI72" s="313"/>
      <c r="BJ72" s="314"/>
    </row>
    <row r="73" spans="2:62" ht="20.25" customHeight="1" x14ac:dyDescent="0.45">
      <c r="B73" s="275">
        <f>B71+1</f>
        <v>30</v>
      </c>
      <c r="C73" s="277"/>
      <c r="D73" s="278"/>
      <c r="E73" s="160"/>
      <c r="F73" s="161"/>
      <c r="G73" s="160"/>
      <c r="H73" s="161"/>
      <c r="I73" s="281"/>
      <c r="J73" s="282"/>
      <c r="K73" s="285"/>
      <c r="L73" s="286"/>
      <c r="M73" s="286"/>
      <c r="N73" s="278"/>
      <c r="O73" s="259"/>
      <c r="P73" s="260"/>
      <c r="Q73" s="260"/>
      <c r="R73" s="260"/>
      <c r="S73" s="261"/>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2"/>
      <c r="BC73" s="263"/>
      <c r="BD73" s="264"/>
      <c r="BE73" s="265"/>
      <c r="BF73" s="266"/>
      <c r="BG73" s="267"/>
      <c r="BH73" s="267"/>
      <c r="BI73" s="267"/>
      <c r="BJ73" s="268"/>
    </row>
    <row r="74" spans="2:62" ht="20.25" customHeight="1" x14ac:dyDescent="0.45">
      <c r="B74" s="276"/>
      <c r="C74" s="318"/>
      <c r="D74" s="319"/>
      <c r="E74" s="203"/>
      <c r="F74" s="204">
        <f>C73</f>
        <v>0</v>
      </c>
      <c r="G74" s="203"/>
      <c r="H74" s="204">
        <f>I73</f>
        <v>0</v>
      </c>
      <c r="I74" s="320"/>
      <c r="J74" s="321"/>
      <c r="K74" s="322"/>
      <c r="L74" s="323"/>
      <c r="M74" s="323"/>
      <c r="N74" s="319"/>
      <c r="O74" s="259"/>
      <c r="P74" s="260"/>
      <c r="Q74" s="260"/>
      <c r="R74" s="260"/>
      <c r="S74" s="261"/>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15">
        <f>IF($BE$3="４週",SUM(W74:AX74),IF($BE$3="暦月",SUM(W74:BA74),""))</f>
        <v>0</v>
      </c>
      <c r="BC74" s="316"/>
      <c r="BD74" s="317">
        <f>IF($BE$3="４週",BB74/4,IF($BE$3="暦月",(BB74/($BE$8/7)),""))</f>
        <v>0</v>
      </c>
      <c r="BE74" s="316"/>
      <c r="BF74" s="312"/>
      <c r="BG74" s="313"/>
      <c r="BH74" s="313"/>
      <c r="BI74" s="313"/>
      <c r="BJ74" s="314"/>
    </row>
    <row r="75" spans="2:62" ht="20.25" customHeight="1" x14ac:dyDescent="0.45">
      <c r="B75" s="275">
        <f>B73+1</f>
        <v>31</v>
      </c>
      <c r="C75" s="277"/>
      <c r="D75" s="278"/>
      <c r="E75" s="160"/>
      <c r="F75" s="161"/>
      <c r="G75" s="160"/>
      <c r="H75" s="161"/>
      <c r="I75" s="281"/>
      <c r="J75" s="282"/>
      <c r="K75" s="285"/>
      <c r="L75" s="286"/>
      <c r="M75" s="286"/>
      <c r="N75" s="278"/>
      <c r="O75" s="259"/>
      <c r="P75" s="260"/>
      <c r="Q75" s="260"/>
      <c r="R75" s="260"/>
      <c r="S75" s="261"/>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2"/>
      <c r="BC75" s="263"/>
      <c r="BD75" s="264"/>
      <c r="BE75" s="265"/>
      <c r="BF75" s="266"/>
      <c r="BG75" s="267"/>
      <c r="BH75" s="267"/>
      <c r="BI75" s="267"/>
      <c r="BJ75" s="268"/>
    </row>
    <row r="76" spans="2:62" ht="20.25" customHeight="1" x14ac:dyDescent="0.45">
      <c r="B76" s="276"/>
      <c r="C76" s="318"/>
      <c r="D76" s="319"/>
      <c r="E76" s="203"/>
      <c r="F76" s="204">
        <f>C75</f>
        <v>0</v>
      </c>
      <c r="G76" s="203"/>
      <c r="H76" s="204">
        <f>I75</f>
        <v>0</v>
      </c>
      <c r="I76" s="320"/>
      <c r="J76" s="321"/>
      <c r="K76" s="322"/>
      <c r="L76" s="323"/>
      <c r="M76" s="323"/>
      <c r="N76" s="319"/>
      <c r="O76" s="259"/>
      <c r="P76" s="260"/>
      <c r="Q76" s="260"/>
      <c r="R76" s="260"/>
      <c r="S76" s="261"/>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15">
        <f>IF($BE$3="４週",SUM(W76:AX76),IF($BE$3="暦月",SUM(W76:BA76),""))</f>
        <v>0</v>
      </c>
      <c r="BC76" s="316"/>
      <c r="BD76" s="317">
        <f>IF($BE$3="４週",BB76/4,IF($BE$3="暦月",(BB76/($BE$8/7)),""))</f>
        <v>0</v>
      </c>
      <c r="BE76" s="316"/>
      <c r="BF76" s="312"/>
      <c r="BG76" s="313"/>
      <c r="BH76" s="313"/>
      <c r="BI76" s="313"/>
      <c r="BJ76" s="314"/>
    </row>
    <row r="77" spans="2:62" ht="20.25" customHeight="1" x14ac:dyDescent="0.45">
      <c r="B77" s="275">
        <f>B75+1</f>
        <v>32</v>
      </c>
      <c r="C77" s="277"/>
      <c r="D77" s="278"/>
      <c r="E77" s="160"/>
      <c r="F77" s="161"/>
      <c r="G77" s="160"/>
      <c r="H77" s="161"/>
      <c r="I77" s="281"/>
      <c r="J77" s="282"/>
      <c r="K77" s="285"/>
      <c r="L77" s="286"/>
      <c r="M77" s="286"/>
      <c r="N77" s="278"/>
      <c r="O77" s="259"/>
      <c r="P77" s="260"/>
      <c r="Q77" s="260"/>
      <c r="R77" s="260"/>
      <c r="S77" s="261"/>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2"/>
      <c r="BC77" s="263"/>
      <c r="BD77" s="264"/>
      <c r="BE77" s="265"/>
      <c r="BF77" s="266"/>
      <c r="BG77" s="267"/>
      <c r="BH77" s="267"/>
      <c r="BI77" s="267"/>
      <c r="BJ77" s="268"/>
    </row>
    <row r="78" spans="2:62" ht="20.25" customHeight="1" x14ac:dyDescent="0.45">
      <c r="B78" s="276"/>
      <c r="C78" s="318"/>
      <c r="D78" s="319"/>
      <c r="E78" s="203"/>
      <c r="F78" s="204">
        <f>C77</f>
        <v>0</v>
      </c>
      <c r="G78" s="203"/>
      <c r="H78" s="204">
        <f>I77</f>
        <v>0</v>
      </c>
      <c r="I78" s="320"/>
      <c r="J78" s="321"/>
      <c r="K78" s="322"/>
      <c r="L78" s="323"/>
      <c r="M78" s="323"/>
      <c r="N78" s="319"/>
      <c r="O78" s="259"/>
      <c r="P78" s="260"/>
      <c r="Q78" s="260"/>
      <c r="R78" s="260"/>
      <c r="S78" s="261"/>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15">
        <f>IF($BE$3="４週",SUM(W78:AX78),IF($BE$3="暦月",SUM(W78:BA78),""))</f>
        <v>0</v>
      </c>
      <c r="BC78" s="316"/>
      <c r="BD78" s="317">
        <f>IF($BE$3="４週",BB78/4,IF($BE$3="暦月",(BB78/($BE$8/7)),""))</f>
        <v>0</v>
      </c>
      <c r="BE78" s="316"/>
      <c r="BF78" s="312"/>
      <c r="BG78" s="313"/>
      <c r="BH78" s="313"/>
      <c r="BI78" s="313"/>
      <c r="BJ78" s="314"/>
    </row>
    <row r="79" spans="2:62" ht="20.25" customHeight="1" x14ac:dyDescent="0.45">
      <c r="B79" s="275">
        <f>B77+1</f>
        <v>33</v>
      </c>
      <c r="C79" s="277"/>
      <c r="D79" s="278"/>
      <c r="E79" s="160"/>
      <c r="F79" s="161"/>
      <c r="G79" s="160"/>
      <c r="H79" s="161"/>
      <c r="I79" s="281"/>
      <c r="J79" s="282"/>
      <c r="K79" s="285"/>
      <c r="L79" s="286"/>
      <c r="M79" s="286"/>
      <c r="N79" s="278"/>
      <c r="O79" s="259"/>
      <c r="P79" s="260"/>
      <c r="Q79" s="260"/>
      <c r="R79" s="260"/>
      <c r="S79" s="261"/>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2"/>
      <c r="BC79" s="263"/>
      <c r="BD79" s="264"/>
      <c r="BE79" s="265"/>
      <c r="BF79" s="266"/>
      <c r="BG79" s="267"/>
      <c r="BH79" s="267"/>
      <c r="BI79" s="267"/>
      <c r="BJ79" s="268"/>
    </row>
    <row r="80" spans="2:62" ht="20.25" customHeight="1" x14ac:dyDescent="0.45">
      <c r="B80" s="276"/>
      <c r="C80" s="318"/>
      <c r="D80" s="319"/>
      <c r="E80" s="203"/>
      <c r="F80" s="204">
        <f>C79</f>
        <v>0</v>
      </c>
      <c r="G80" s="203"/>
      <c r="H80" s="204">
        <f>I79</f>
        <v>0</v>
      </c>
      <c r="I80" s="320"/>
      <c r="J80" s="321"/>
      <c r="K80" s="322"/>
      <c r="L80" s="323"/>
      <c r="M80" s="323"/>
      <c r="N80" s="319"/>
      <c r="O80" s="259"/>
      <c r="P80" s="260"/>
      <c r="Q80" s="260"/>
      <c r="R80" s="260"/>
      <c r="S80" s="261"/>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15">
        <f>IF($BE$3="４週",SUM(W80:AX80),IF($BE$3="暦月",SUM(W80:BA80),""))</f>
        <v>0</v>
      </c>
      <c r="BC80" s="316"/>
      <c r="BD80" s="317">
        <f>IF($BE$3="４週",BB80/4,IF($BE$3="暦月",(BB80/($BE$8/7)),""))</f>
        <v>0</v>
      </c>
      <c r="BE80" s="316"/>
      <c r="BF80" s="312"/>
      <c r="BG80" s="313"/>
      <c r="BH80" s="313"/>
      <c r="BI80" s="313"/>
      <c r="BJ80" s="314"/>
    </row>
    <row r="81" spans="2:62" ht="20.25" customHeight="1" x14ac:dyDescent="0.45">
      <c r="B81" s="275">
        <f>B79+1</f>
        <v>34</v>
      </c>
      <c r="C81" s="277"/>
      <c r="D81" s="278"/>
      <c r="E81" s="160"/>
      <c r="F81" s="161"/>
      <c r="G81" s="160"/>
      <c r="H81" s="161"/>
      <c r="I81" s="281"/>
      <c r="J81" s="282"/>
      <c r="K81" s="285"/>
      <c r="L81" s="286"/>
      <c r="M81" s="286"/>
      <c r="N81" s="278"/>
      <c r="O81" s="259"/>
      <c r="P81" s="260"/>
      <c r="Q81" s="260"/>
      <c r="R81" s="260"/>
      <c r="S81" s="261"/>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2"/>
      <c r="BC81" s="263"/>
      <c r="BD81" s="264"/>
      <c r="BE81" s="265"/>
      <c r="BF81" s="266"/>
      <c r="BG81" s="267"/>
      <c r="BH81" s="267"/>
      <c r="BI81" s="267"/>
      <c r="BJ81" s="268"/>
    </row>
    <row r="82" spans="2:62" ht="20.25" customHeight="1" x14ac:dyDescent="0.45">
      <c r="B82" s="276"/>
      <c r="C82" s="318"/>
      <c r="D82" s="319"/>
      <c r="E82" s="203"/>
      <c r="F82" s="204">
        <f>C81</f>
        <v>0</v>
      </c>
      <c r="G82" s="203"/>
      <c r="H82" s="204">
        <f>I81</f>
        <v>0</v>
      </c>
      <c r="I82" s="320"/>
      <c r="J82" s="321"/>
      <c r="K82" s="322"/>
      <c r="L82" s="323"/>
      <c r="M82" s="323"/>
      <c r="N82" s="319"/>
      <c r="O82" s="259"/>
      <c r="P82" s="260"/>
      <c r="Q82" s="260"/>
      <c r="R82" s="260"/>
      <c r="S82" s="261"/>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15">
        <f>IF($BE$3="４週",SUM(W82:AX82),IF($BE$3="暦月",SUM(W82:BA82),""))</f>
        <v>0</v>
      </c>
      <c r="BC82" s="316"/>
      <c r="BD82" s="317">
        <f>IF($BE$3="４週",BB82/4,IF($BE$3="暦月",(BB82/($BE$8/7)),""))</f>
        <v>0</v>
      </c>
      <c r="BE82" s="316"/>
      <c r="BF82" s="312"/>
      <c r="BG82" s="313"/>
      <c r="BH82" s="313"/>
      <c r="BI82" s="313"/>
      <c r="BJ82" s="314"/>
    </row>
    <row r="83" spans="2:62" ht="20.25" customHeight="1" x14ac:dyDescent="0.45">
      <c r="B83" s="275">
        <f>B81+1</f>
        <v>35</v>
      </c>
      <c r="C83" s="277"/>
      <c r="D83" s="278"/>
      <c r="E83" s="160"/>
      <c r="F83" s="161"/>
      <c r="G83" s="160"/>
      <c r="H83" s="161"/>
      <c r="I83" s="281"/>
      <c r="J83" s="282"/>
      <c r="K83" s="285"/>
      <c r="L83" s="286"/>
      <c r="M83" s="286"/>
      <c r="N83" s="278"/>
      <c r="O83" s="259"/>
      <c r="P83" s="260"/>
      <c r="Q83" s="260"/>
      <c r="R83" s="260"/>
      <c r="S83" s="261"/>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2"/>
      <c r="BC83" s="263"/>
      <c r="BD83" s="264"/>
      <c r="BE83" s="265"/>
      <c r="BF83" s="266"/>
      <c r="BG83" s="267"/>
      <c r="BH83" s="267"/>
      <c r="BI83" s="267"/>
      <c r="BJ83" s="268"/>
    </row>
    <row r="84" spans="2:62" ht="20.25" customHeight="1" x14ac:dyDescent="0.45">
      <c r="B84" s="276"/>
      <c r="C84" s="318"/>
      <c r="D84" s="319"/>
      <c r="E84" s="203"/>
      <c r="F84" s="204">
        <f>C83</f>
        <v>0</v>
      </c>
      <c r="G84" s="203"/>
      <c r="H84" s="204">
        <f>I83</f>
        <v>0</v>
      </c>
      <c r="I84" s="320"/>
      <c r="J84" s="321"/>
      <c r="K84" s="322"/>
      <c r="L84" s="323"/>
      <c r="M84" s="323"/>
      <c r="N84" s="319"/>
      <c r="O84" s="259"/>
      <c r="P84" s="260"/>
      <c r="Q84" s="260"/>
      <c r="R84" s="260"/>
      <c r="S84" s="261"/>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15">
        <f>IF($BE$3="４週",SUM(W84:AX84),IF($BE$3="暦月",SUM(W84:BA84),""))</f>
        <v>0</v>
      </c>
      <c r="BC84" s="316"/>
      <c r="BD84" s="317">
        <f>IF($BE$3="４週",BB84/4,IF($BE$3="暦月",(BB84/($BE$8/7)),""))</f>
        <v>0</v>
      </c>
      <c r="BE84" s="316"/>
      <c r="BF84" s="312"/>
      <c r="BG84" s="313"/>
      <c r="BH84" s="313"/>
      <c r="BI84" s="313"/>
      <c r="BJ84" s="314"/>
    </row>
    <row r="85" spans="2:62" ht="20.25" customHeight="1" x14ac:dyDescent="0.45">
      <c r="B85" s="275">
        <f>B83+1</f>
        <v>36</v>
      </c>
      <c r="C85" s="277"/>
      <c r="D85" s="278"/>
      <c r="E85" s="160"/>
      <c r="F85" s="161"/>
      <c r="G85" s="160"/>
      <c r="H85" s="161"/>
      <c r="I85" s="281"/>
      <c r="J85" s="282"/>
      <c r="K85" s="285"/>
      <c r="L85" s="286"/>
      <c r="M85" s="286"/>
      <c r="N85" s="278"/>
      <c r="O85" s="259"/>
      <c r="P85" s="260"/>
      <c r="Q85" s="260"/>
      <c r="R85" s="260"/>
      <c r="S85" s="261"/>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2"/>
      <c r="BC85" s="263"/>
      <c r="BD85" s="264"/>
      <c r="BE85" s="265"/>
      <c r="BF85" s="266"/>
      <c r="BG85" s="267"/>
      <c r="BH85" s="267"/>
      <c r="BI85" s="267"/>
      <c r="BJ85" s="268"/>
    </row>
    <row r="86" spans="2:62" ht="20.25" customHeight="1" x14ac:dyDescent="0.45">
      <c r="B86" s="276"/>
      <c r="C86" s="318"/>
      <c r="D86" s="319"/>
      <c r="E86" s="203"/>
      <c r="F86" s="204">
        <f>C85</f>
        <v>0</v>
      </c>
      <c r="G86" s="203"/>
      <c r="H86" s="204">
        <f>I85</f>
        <v>0</v>
      </c>
      <c r="I86" s="320"/>
      <c r="J86" s="321"/>
      <c r="K86" s="322"/>
      <c r="L86" s="323"/>
      <c r="M86" s="323"/>
      <c r="N86" s="319"/>
      <c r="O86" s="259"/>
      <c r="P86" s="260"/>
      <c r="Q86" s="260"/>
      <c r="R86" s="260"/>
      <c r="S86" s="261"/>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15">
        <f>IF($BE$3="４週",SUM(W86:AX86),IF($BE$3="暦月",SUM(W86:BA86),""))</f>
        <v>0</v>
      </c>
      <c r="BC86" s="316"/>
      <c r="BD86" s="317">
        <f>IF($BE$3="４週",BB86/4,IF($BE$3="暦月",(BB86/($BE$8/7)),""))</f>
        <v>0</v>
      </c>
      <c r="BE86" s="316"/>
      <c r="BF86" s="312"/>
      <c r="BG86" s="313"/>
      <c r="BH86" s="313"/>
      <c r="BI86" s="313"/>
      <c r="BJ86" s="314"/>
    </row>
    <row r="87" spans="2:62" ht="20.25" customHeight="1" x14ac:dyDescent="0.45">
      <c r="B87" s="275">
        <f>B85+1</f>
        <v>37</v>
      </c>
      <c r="C87" s="277"/>
      <c r="D87" s="278"/>
      <c r="E87" s="160"/>
      <c r="F87" s="161"/>
      <c r="G87" s="160"/>
      <c r="H87" s="161"/>
      <c r="I87" s="281"/>
      <c r="J87" s="282"/>
      <c r="K87" s="285"/>
      <c r="L87" s="286"/>
      <c r="M87" s="286"/>
      <c r="N87" s="278"/>
      <c r="O87" s="259"/>
      <c r="P87" s="260"/>
      <c r="Q87" s="260"/>
      <c r="R87" s="260"/>
      <c r="S87" s="261"/>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2"/>
      <c r="BC87" s="263"/>
      <c r="BD87" s="264"/>
      <c r="BE87" s="265"/>
      <c r="BF87" s="266"/>
      <c r="BG87" s="267"/>
      <c r="BH87" s="267"/>
      <c r="BI87" s="267"/>
      <c r="BJ87" s="268"/>
    </row>
    <row r="88" spans="2:62" ht="20.25" customHeight="1" x14ac:dyDescent="0.45">
      <c r="B88" s="276"/>
      <c r="C88" s="318"/>
      <c r="D88" s="319"/>
      <c r="E88" s="203"/>
      <c r="F88" s="204">
        <f>C87</f>
        <v>0</v>
      </c>
      <c r="G88" s="203"/>
      <c r="H88" s="204">
        <f>I87</f>
        <v>0</v>
      </c>
      <c r="I88" s="320"/>
      <c r="J88" s="321"/>
      <c r="K88" s="322"/>
      <c r="L88" s="323"/>
      <c r="M88" s="323"/>
      <c r="N88" s="319"/>
      <c r="O88" s="259"/>
      <c r="P88" s="260"/>
      <c r="Q88" s="260"/>
      <c r="R88" s="260"/>
      <c r="S88" s="261"/>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15">
        <f>IF($BE$3="４週",SUM(W88:AX88),IF($BE$3="暦月",SUM(W88:BA88),""))</f>
        <v>0</v>
      </c>
      <c r="BC88" s="316"/>
      <c r="BD88" s="317">
        <f>IF($BE$3="４週",BB88/4,IF($BE$3="暦月",(BB88/($BE$8/7)),""))</f>
        <v>0</v>
      </c>
      <c r="BE88" s="316"/>
      <c r="BF88" s="312"/>
      <c r="BG88" s="313"/>
      <c r="BH88" s="313"/>
      <c r="BI88" s="313"/>
      <c r="BJ88" s="314"/>
    </row>
    <row r="89" spans="2:62" ht="20.25" customHeight="1" x14ac:dyDescent="0.45">
      <c r="B89" s="275">
        <f>B87+1</f>
        <v>38</v>
      </c>
      <c r="C89" s="277"/>
      <c r="D89" s="278"/>
      <c r="E89" s="160"/>
      <c r="F89" s="161"/>
      <c r="G89" s="160"/>
      <c r="H89" s="161"/>
      <c r="I89" s="281"/>
      <c r="J89" s="282"/>
      <c r="K89" s="285"/>
      <c r="L89" s="286"/>
      <c r="M89" s="286"/>
      <c r="N89" s="278"/>
      <c r="O89" s="259"/>
      <c r="P89" s="260"/>
      <c r="Q89" s="260"/>
      <c r="R89" s="260"/>
      <c r="S89" s="261"/>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2"/>
      <c r="BC89" s="263"/>
      <c r="BD89" s="264"/>
      <c r="BE89" s="265"/>
      <c r="BF89" s="266"/>
      <c r="BG89" s="267"/>
      <c r="BH89" s="267"/>
      <c r="BI89" s="267"/>
      <c r="BJ89" s="268"/>
    </row>
    <row r="90" spans="2:62" ht="20.25" customHeight="1" x14ac:dyDescent="0.45">
      <c r="B90" s="276"/>
      <c r="C90" s="318"/>
      <c r="D90" s="319"/>
      <c r="E90" s="203"/>
      <c r="F90" s="204">
        <f>C89</f>
        <v>0</v>
      </c>
      <c r="G90" s="203"/>
      <c r="H90" s="204">
        <f>I89</f>
        <v>0</v>
      </c>
      <c r="I90" s="320"/>
      <c r="J90" s="321"/>
      <c r="K90" s="322"/>
      <c r="L90" s="323"/>
      <c r="M90" s="323"/>
      <c r="N90" s="319"/>
      <c r="O90" s="259"/>
      <c r="P90" s="260"/>
      <c r="Q90" s="260"/>
      <c r="R90" s="260"/>
      <c r="S90" s="261"/>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15">
        <f>IF($BE$3="４週",SUM(W90:AX90),IF($BE$3="暦月",SUM(W90:BA90),""))</f>
        <v>0</v>
      </c>
      <c r="BC90" s="316"/>
      <c r="BD90" s="317">
        <f>IF($BE$3="４週",BB90/4,IF($BE$3="暦月",(BB90/($BE$8/7)),""))</f>
        <v>0</v>
      </c>
      <c r="BE90" s="316"/>
      <c r="BF90" s="312"/>
      <c r="BG90" s="313"/>
      <c r="BH90" s="313"/>
      <c r="BI90" s="313"/>
      <c r="BJ90" s="314"/>
    </row>
    <row r="91" spans="2:62" ht="20.25" customHeight="1" x14ac:dyDescent="0.45">
      <c r="B91" s="275">
        <f>B89+1</f>
        <v>39</v>
      </c>
      <c r="C91" s="277"/>
      <c r="D91" s="278"/>
      <c r="E91" s="160"/>
      <c r="F91" s="161"/>
      <c r="G91" s="160"/>
      <c r="H91" s="161"/>
      <c r="I91" s="281"/>
      <c r="J91" s="282"/>
      <c r="K91" s="285"/>
      <c r="L91" s="286"/>
      <c r="M91" s="286"/>
      <c r="N91" s="278"/>
      <c r="O91" s="259"/>
      <c r="P91" s="260"/>
      <c r="Q91" s="260"/>
      <c r="R91" s="260"/>
      <c r="S91" s="261"/>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2"/>
      <c r="BC91" s="263"/>
      <c r="BD91" s="264"/>
      <c r="BE91" s="265"/>
      <c r="BF91" s="266"/>
      <c r="BG91" s="267"/>
      <c r="BH91" s="267"/>
      <c r="BI91" s="267"/>
      <c r="BJ91" s="268"/>
    </row>
    <row r="92" spans="2:62" ht="20.25" customHeight="1" x14ac:dyDescent="0.45">
      <c r="B92" s="276"/>
      <c r="C92" s="318"/>
      <c r="D92" s="319"/>
      <c r="E92" s="203"/>
      <c r="F92" s="204">
        <f>C91</f>
        <v>0</v>
      </c>
      <c r="G92" s="203"/>
      <c r="H92" s="204">
        <f>I91</f>
        <v>0</v>
      </c>
      <c r="I92" s="320"/>
      <c r="J92" s="321"/>
      <c r="K92" s="322"/>
      <c r="L92" s="323"/>
      <c r="M92" s="323"/>
      <c r="N92" s="319"/>
      <c r="O92" s="259"/>
      <c r="P92" s="260"/>
      <c r="Q92" s="260"/>
      <c r="R92" s="260"/>
      <c r="S92" s="261"/>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15">
        <f>IF($BE$3="４週",SUM(W92:AX92),IF($BE$3="暦月",SUM(W92:BA92),""))</f>
        <v>0</v>
      </c>
      <c r="BC92" s="316"/>
      <c r="BD92" s="317">
        <f>IF($BE$3="４週",BB92/4,IF($BE$3="暦月",(BB92/($BE$8/7)),""))</f>
        <v>0</v>
      </c>
      <c r="BE92" s="316"/>
      <c r="BF92" s="312"/>
      <c r="BG92" s="313"/>
      <c r="BH92" s="313"/>
      <c r="BI92" s="313"/>
      <c r="BJ92" s="314"/>
    </row>
    <row r="93" spans="2:62" ht="20.25" customHeight="1" x14ac:dyDescent="0.45">
      <c r="B93" s="275">
        <f>B91+1</f>
        <v>40</v>
      </c>
      <c r="C93" s="277"/>
      <c r="D93" s="278"/>
      <c r="E93" s="160"/>
      <c r="F93" s="161"/>
      <c r="G93" s="160"/>
      <c r="H93" s="161"/>
      <c r="I93" s="281"/>
      <c r="J93" s="282"/>
      <c r="K93" s="285"/>
      <c r="L93" s="286"/>
      <c r="M93" s="286"/>
      <c r="N93" s="278"/>
      <c r="O93" s="259"/>
      <c r="P93" s="260"/>
      <c r="Q93" s="260"/>
      <c r="R93" s="260"/>
      <c r="S93" s="261"/>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2"/>
      <c r="BC93" s="263"/>
      <c r="BD93" s="264"/>
      <c r="BE93" s="265"/>
      <c r="BF93" s="266"/>
      <c r="BG93" s="267"/>
      <c r="BH93" s="267"/>
      <c r="BI93" s="267"/>
      <c r="BJ93" s="268"/>
    </row>
    <row r="94" spans="2:62" ht="20.25" customHeight="1" x14ac:dyDescent="0.45">
      <c r="B94" s="276"/>
      <c r="C94" s="318"/>
      <c r="D94" s="319"/>
      <c r="E94" s="203"/>
      <c r="F94" s="204">
        <f>C93</f>
        <v>0</v>
      </c>
      <c r="G94" s="203"/>
      <c r="H94" s="204">
        <f>I93</f>
        <v>0</v>
      </c>
      <c r="I94" s="320"/>
      <c r="J94" s="321"/>
      <c r="K94" s="322"/>
      <c r="L94" s="323"/>
      <c r="M94" s="323"/>
      <c r="N94" s="319"/>
      <c r="O94" s="259"/>
      <c r="P94" s="260"/>
      <c r="Q94" s="260"/>
      <c r="R94" s="260"/>
      <c r="S94" s="261"/>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15">
        <f>IF($BE$3="４週",SUM(W94:AX94),IF($BE$3="暦月",SUM(W94:BA94),""))</f>
        <v>0</v>
      </c>
      <c r="BC94" s="316"/>
      <c r="BD94" s="317">
        <f>IF($BE$3="４週",BB94/4,IF($BE$3="暦月",(BB94/($BE$8/7)),""))</f>
        <v>0</v>
      </c>
      <c r="BE94" s="316"/>
      <c r="BF94" s="312"/>
      <c r="BG94" s="313"/>
      <c r="BH94" s="313"/>
      <c r="BI94" s="313"/>
      <c r="BJ94" s="314"/>
    </row>
    <row r="95" spans="2:62" ht="20.25" customHeight="1" x14ac:dyDescent="0.45">
      <c r="B95" s="275">
        <f>B93+1</f>
        <v>41</v>
      </c>
      <c r="C95" s="277"/>
      <c r="D95" s="278"/>
      <c r="E95" s="160"/>
      <c r="F95" s="161"/>
      <c r="G95" s="160"/>
      <c r="H95" s="161"/>
      <c r="I95" s="281"/>
      <c r="J95" s="282"/>
      <c r="K95" s="285"/>
      <c r="L95" s="286"/>
      <c r="M95" s="286"/>
      <c r="N95" s="278"/>
      <c r="O95" s="259"/>
      <c r="P95" s="260"/>
      <c r="Q95" s="260"/>
      <c r="R95" s="260"/>
      <c r="S95" s="261"/>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2"/>
      <c r="BC95" s="263"/>
      <c r="BD95" s="264"/>
      <c r="BE95" s="265"/>
      <c r="BF95" s="266"/>
      <c r="BG95" s="267"/>
      <c r="BH95" s="267"/>
      <c r="BI95" s="267"/>
      <c r="BJ95" s="268"/>
    </row>
    <row r="96" spans="2:62" ht="20.25" customHeight="1" x14ac:dyDescent="0.45">
      <c r="B96" s="276"/>
      <c r="C96" s="318"/>
      <c r="D96" s="319"/>
      <c r="E96" s="203"/>
      <c r="F96" s="204">
        <f>C95</f>
        <v>0</v>
      </c>
      <c r="G96" s="203"/>
      <c r="H96" s="204">
        <f>I95</f>
        <v>0</v>
      </c>
      <c r="I96" s="320"/>
      <c r="J96" s="321"/>
      <c r="K96" s="322"/>
      <c r="L96" s="323"/>
      <c r="M96" s="323"/>
      <c r="N96" s="319"/>
      <c r="O96" s="259"/>
      <c r="P96" s="260"/>
      <c r="Q96" s="260"/>
      <c r="R96" s="260"/>
      <c r="S96" s="261"/>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15">
        <f>IF($BE$3="４週",SUM(W96:AX96),IF($BE$3="暦月",SUM(W96:BA96),""))</f>
        <v>0</v>
      </c>
      <c r="BC96" s="316"/>
      <c r="BD96" s="317">
        <f>IF($BE$3="４週",BB96/4,IF($BE$3="暦月",(BB96/($BE$8/7)),""))</f>
        <v>0</v>
      </c>
      <c r="BE96" s="316"/>
      <c r="BF96" s="312"/>
      <c r="BG96" s="313"/>
      <c r="BH96" s="313"/>
      <c r="BI96" s="313"/>
      <c r="BJ96" s="314"/>
    </row>
    <row r="97" spans="2:62" ht="20.25" customHeight="1" x14ac:dyDescent="0.45">
      <c r="B97" s="275">
        <f>B95+1</f>
        <v>42</v>
      </c>
      <c r="C97" s="277"/>
      <c r="D97" s="278"/>
      <c r="E97" s="160"/>
      <c r="F97" s="161"/>
      <c r="G97" s="160"/>
      <c r="H97" s="161"/>
      <c r="I97" s="281"/>
      <c r="J97" s="282"/>
      <c r="K97" s="285"/>
      <c r="L97" s="286"/>
      <c r="M97" s="286"/>
      <c r="N97" s="278"/>
      <c r="O97" s="259"/>
      <c r="P97" s="260"/>
      <c r="Q97" s="260"/>
      <c r="R97" s="260"/>
      <c r="S97" s="261"/>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2"/>
      <c r="BC97" s="263"/>
      <c r="BD97" s="264"/>
      <c r="BE97" s="265"/>
      <c r="BF97" s="266"/>
      <c r="BG97" s="267"/>
      <c r="BH97" s="267"/>
      <c r="BI97" s="267"/>
      <c r="BJ97" s="268"/>
    </row>
    <row r="98" spans="2:62" ht="20.25" customHeight="1" x14ac:dyDescent="0.45">
      <c r="B98" s="276"/>
      <c r="C98" s="318"/>
      <c r="D98" s="319"/>
      <c r="E98" s="203"/>
      <c r="F98" s="204">
        <f>C97</f>
        <v>0</v>
      </c>
      <c r="G98" s="203"/>
      <c r="H98" s="204">
        <f>I97</f>
        <v>0</v>
      </c>
      <c r="I98" s="320"/>
      <c r="J98" s="321"/>
      <c r="K98" s="322"/>
      <c r="L98" s="323"/>
      <c r="M98" s="323"/>
      <c r="N98" s="319"/>
      <c r="O98" s="259"/>
      <c r="P98" s="260"/>
      <c r="Q98" s="260"/>
      <c r="R98" s="260"/>
      <c r="S98" s="261"/>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15">
        <f>IF($BE$3="４週",SUM(W98:AX98),IF($BE$3="暦月",SUM(W98:BA98),""))</f>
        <v>0</v>
      </c>
      <c r="BC98" s="316"/>
      <c r="BD98" s="317">
        <f>IF($BE$3="４週",BB98/4,IF($BE$3="暦月",(BB98/($BE$8/7)),""))</f>
        <v>0</v>
      </c>
      <c r="BE98" s="316"/>
      <c r="BF98" s="312"/>
      <c r="BG98" s="313"/>
      <c r="BH98" s="313"/>
      <c r="BI98" s="313"/>
      <c r="BJ98" s="314"/>
    </row>
    <row r="99" spans="2:62" ht="20.25" customHeight="1" x14ac:dyDescent="0.45">
      <c r="B99" s="275">
        <f>B97+1</f>
        <v>43</v>
      </c>
      <c r="C99" s="277"/>
      <c r="D99" s="278"/>
      <c r="E99" s="160"/>
      <c r="F99" s="161"/>
      <c r="G99" s="160"/>
      <c r="H99" s="161"/>
      <c r="I99" s="281"/>
      <c r="J99" s="282"/>
      <c r="K99" s="285"/>
      <c r="L99" s="286"/>
      <c r="M99" s="286"/>
      <c r="N99" s="278"/>
      <c r="O99" s="259"/>
      <c r="P99" s="260"/>
      <c r="Q99" s="260"/>
      <c r="R99" s="260"/>
      <c r="S99" s="261"/>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2"/>
      <c r="BC99" s="263"/>
      <c r="BD99" s="264"/>
      <c r="BE99" s="265"/>
      <c r="BF99" s="266"/>
      <c r="BG99" s="267"/>
      <c r="BH99" s="267"/>
      <c r="BI99" s="267"/>
      <c r="BJ99" s="268"/>
    </row>
    <row r="100" spans="2:62" ht="20.25" customHeight="1" x14ac:dyDescent="0.45">
      <c r="B100" s="276"/>
      <c r="C100" s="318"/>
      <c r="D100" s="319"/>
      <c r="E100" s="203"/>
      <c r="F100" s="204">
        <f>C99</f>
        <v>0</v>
      </c>
      <c r="G100" s="203"/>
      <c r="H100" s="204">
        <f>I99</f>
        <v>0</v>
      </c>
      <c r="I100" s="320"/>
      <c r="J100" s="321"/>
      <c r="K100" s="322"/>
      <c r="L100" s="323"/>
      <c r="M100" s="323"/>
      <c r="N100" s="319"/>
      <c r="O100" s="259"/>
      <c r="P100" s="260"/>
      <c r="Q100" s="260"/>
      <c r="R100" s="260"/>
      <c r="S100" s="261"/>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15">
        <f>IF($BE$3="４週",SUM(W100:AX100),IF($BE$3="暦月",SUM(W100:BA100),""))</f>
        <v>0</v>
      </c>
      <c r="BC100" s="316"/>
      <c r="BD100" s="317">
        <f>IF($BE$3="４週",BB100/4,IF($BE$3="暦月",(BB100/($BE$8/7)),""))</f>
        <v>0</v>
      </c>
      <c r="BE100" s="316"/>
      <c r="BF100" s="312"/>
      <c r="BG100" s="313"/>
      <c r="BH100" s="313"/>
      <c r="BI100" s="313"/>
      <c r="BJ100" s="314"/>
    </row>
    <row r="101" spans="2:62" ht="20.25" customHeight="1" x14ac:dyDescent="0.45">
      <c r="B101" s="275">
        <f>B99+1</f>
        <v>44</v>
      </c>
      <c r="C101" s="277"/>
      <c r="D101" s="278"/>
      <c r="E101" s="160"/>
      <c r="F101" s="161"/>
      <c r="G101" s="160"/>
      <c r="H101" s="161"/>
      <c r="I101" s="281"/>
      <c r="J101" s="282"/>
      <c r="K101" s="285"/>
      <c r="L101" s="286"/>
      <c r="M101" s="286"/>
      <c r="N101" s="278"/>
      <c r="O101" s="259"/>
      <c r="P101" s="260"/>
      <c r="Q101" s="260"/>
      <c r="R101" s="260"/>
      <c r="S101" s="261"/>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2"/>
      <c r="BC101" s="263"/>
      <c r="BD101" s="264"/>
      <c r="BE101" s="265"/>
      <c r="BF101" s="266"/>
      <c r="BG101" s="267"/>
      <c r="BH101" s="267"/>
      <c r="BI101" s="267"/>
      <c r="BJ101" s="268"/>
    </row>
    <row r="102" spans="2:62" ht="20.25" customHeight="1" x14ac:dyDescent="0.45">
      <c r="B102" s="276"/>
      <c r="C102" s="318"/>
      <c r="D102" s="319"/>
      <c r="E102" s="203"/>
      <c r="F102" s="204">
        <f>C101</f>
        <v>0</v>
      </c>
      <c r="G102" s="203"/>
      <c r="H102" s="204">
        <f>I101</f>
        <v>0</v>
      </c>
      <c r="I102" s="320"/>
      <c r="J102" s="321"/>
      <c r="K102" s="322"/>
      <c r="L102" s="323"/>
      <c r="M102" s="323"/>
      <c r="N102" s="319"/>
      <c r="O102" s="259"/>
      <c r="P102" s="260"/>
      <c r="Q102" s="260"/>
      <c r="R102" s="260"/>
      <c r="S102" s="261"/>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15">
        <f>IF($BE$3="４週",SUM(W102:AX102),IF($BE$3="暦月",SUM(W102:BA102),""))</f>
        <v>0</v>
      </c>
      <c r="BC102" s="316"/>
      <c r="BD102" s="317">
        <f>IF($BE$3="４週",BB102/4,IF($BE$3="暦月",(BB102/($BE$8/7)),""))</f>
        <v>0</v>
      </c>
      <c r="BE102" s="316"/>
      <c r="BF102" s="312"/>
      <c r="BG102" s="313"/>
      <c r="BH102" s="313"/>
      <c r="BI102" s="313"/>
      <c r="BJ102" s="314"/>
    </row>
    <row r="103" spans="2:62" ht="20.25" customHeight="1" x14ac:dyDescent="0.45">
      <c r="B103" s="275">
        <f>B101+1</f>
        <v>45</v>
      </c>
      <c r="C103" s="277"/>
      <c r="D103" s="278"/>
      <c r="E103" s="160"/>
      <c r="F103" s="161"/>
      <c r="G103" s="160"/>
      <c r="H103" s="161"/>
      <c r="I103" s="281"/>
      <c r="J103" s="282"/>
      <c r="K103" s="285"/>
      <c r="L103" s="286"/>
      <c r="M103" s="286"/>
      <c r="N103" s="278"/>
      <c r="O103" s="259"/>
      <c r="P103" s="260"/>
      <c r="Q103" s="260"/>
      <c r="R103" s="260"/>
      <c r="S103" s="261"/>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2"/>
      <c r="BC103" s="263"/>
      <c r="BD103" s="264"/>
      <c r="BE103" s="265"/>
      <c r="BF103" s="266"/>
      <c r="BG103" s="267"/>
      <c r="BH103" s="267"/>
      <c r="BI103" s="267"/>
      <c r="BJ103" s="268"/>
    </row>
    <row r="104" spans="2:62" ht="20.25" customHeight="1" x14ac:dyDescent="0.45">
      <c r="B104" s="276"/>
      <c r="C104" s="318"/>
      <c r="D104" s="319"/>
      <c r="E104" s="203"/>
      <c r="F104" s="204">
        <f>C103</f>
        <v>0</v>
      </c>
      <c r="G104" s="203"/>
      <c r="H104" s="204">
        <f>I103</f>
        <v>0</v>
      </c>
      <c r="I104" s="320"/>
      <c r="J104" s="321"/>
      <c r="K104" s="322"/>
      <c r="L104" s="323"/>
      <c r="M104" s="323"/>
      <c r="N104" s="319"/>
      <c r="O104" s="259"/>
      <c r="P104" s="260"/>
      <c r="Q104" s="260"/>
      <c r="R104" s="260"/>
      <c r="S104" s="261"/>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15">
        <f>IF($BE$3="４週",SUM(W104:AX104),IF($BE$3="暦月",SUM(W104:BA104),""))</f>
        <v>0</v>
      </c>
      <c r="BC104" s="316"/>
      <c r="BD104" s="317">
        <f>IF($BE$3="４週",BB104/4,IF($BE$3="暦月",(BB104/($BE$8/7)),""))</f>
        <v>0</v>
      </c>
      <c r="BE104" s="316"/>
      <c r="BF104" s="312"/>
      <c r="BG104" s="313"/>
      <c r="BH104" s="313"/>
      <c r="BI104" s="313"/>
      <c r="BJ104" s="314"/>
    </row>
    <row r="105" spans="2:62" ht="20.25" customHeight="1" x14ac:dyDescent="0.45">
      <c r="B105" s="275">
        <f>B103+1</f>
        <v>46</v>
      </c>
      <c r="C105" s="277"/>
      <c r="D105" s="278"/>
      <c r="E105" s="160"/>
      <c r="F105" s="161"/>
      <c r="G105" s="160"/>
      <c r="H105" s="161"/>
      <c r="I105" s="281"/>
      <c r="J105" s="282"/>
      <c r="K105" s="285"/>
      <c r="L105" s="286"/>
      <c r="M105" s="286"/>
      <c r="N105" s="278"/>
      <c r="O105" s="259"/>
      <c r="P105" s="260"/>
      <c r="Q105" s="260"/>
      <c r="R105" s="260"/>
      <c r="S105" s="261"/>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2"/>
      <c r="BC105" s="263"/>
      <c r="BD105" s="264"/>
      <c r="BE105" s="265"/>
      <c r="BF105" s="266"/>
      <c r="BG105" s="267"/>
      <c r="BH105" s="267"/>
      <c r="BI105" s="267"/>
      <c r="BJ105" s="268"/>
    </row>
    <row r="106" spans="2:62" ht="20.25" customHeight="1" x14ac:dyDescent="0.45">
      <c r="B106" s="276"/>
      <c r="C106" s="318"/>
      <c r="D106" s="319"/>
      <c r="E106" s="203"/>
      <c r="F106" s="204">
        <f>C105</f>
        <v>0</v>
      </c>
      <c r="G106" s="203"/>
      <c r="H106" s="204">
        <f>I105</f>
        <v>0</v>
      </c>
      <c r="I106" s="320"/>
      <c r="J106" s="321"/>
      <c r="K106" s="322"/>
      <c r="L106" s="323"/>
      <c r="M106" s="323"/>
      <c r="N106" s="319"/>
      <c r="O106" s="259"/>
      <c r="P106" s="260"/>
      <c r="Q106" s="260"/>
      <c r="R106" s="260"/>
      <c r="S106" s="261"/>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15">
        <f>IF($BE$3="４週",SUM(W106:AX106),IF($BE$3="暦月",SUM(W106:BA106),""))</f>
        <v>0</v>
      </c>
      <c r="BC106" s="316"/>
      <c r="BD106" s="317">
        <f>IF($BE$3="４週",BB106/4,IF($BE$3="暦月",(BB106/($BE$8/7)),""))</f>
        <v>0</v>
      </c>
      <c r="BE106" s="316"/>
      <c r="BF106" s="312"/>
      <c r="BG106" s="313"/>
      <c r="BH106" s="313"/>
      <c r="BI106" s="313"/>
      <c r="BJ106" s="314"/>
    </row>
    <row r="107" spans="2:62" ht="20.25" customHeight="1" x14ac:dyDescent="0.45">
      <c r="B107" s="275">
        <f>B105+1</f>
        <v>47</v>
      </c>
      <c r="C107" s="277"/>
      <c r="D107" s="278"/>
      <c r="E107" s="160"/>
      <c r="F107" s="161"/>
      <c r="G107" s="160"/>
      <c r="H107" s="161"/>
      <c r="I107" s="281"/>
      <c r="J107" s="282"/>
      <c r="K107" s="285"/>
      <c r="L107" s="286"/>
      <c r="M107" s="286"/>
      <c r="N107" s="278"/>
      <c r="O107" s="259"/>
      <c r="P107" s="260"/>
      <c r="Q107" s="260"/>
      <c r="R107" s="260"/>
      <c r="S107" s="261"/>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2"/>
      <c r="BC107" s="263"/>
      <c r="BD107" s="264"/>
      <c r="BE107" s="265"/>
      <c r="BF107" s="266"/>
      <c r="BG107" s="267"/>
      <c r="BH107" s="267"/>
      <c r="BI107" s="267"/>
      <c r="BJ107" s="268"/>
    </row>
    <row r="108" spans="2:62" ht="20.25" customHeight="1" x14ac:dyDescent="0.45">
      <c r="B108" s="276"/>
      <c r="C108" s="318"/>
      <c r="D108" s="319"/>
      <c r="E108" s="203"/>
      <c r="F108" s="204">
        <f>C107</f>
        <v>0</v>
      </c>
      <c r="G108" s="203"/>
      <c r="H108" s="204">
        <f>I107</f>
        <v>0</v>
      </c>
      <c r="I108" s="320"/>
      <c r="J108" s="321"/>
      <c r="K108" s="322"/>
      <c r="L108" s="323"/>
      <c r="M108" s="323"/>
      <c r="N108" s="319"/>
      <c r="O108" s="259"/>
      <c r="P108" s="260"/>
      <c r="Q108" s="260"/>
      <c r="R108" s="260"/>
      <c r="S108" s="261"/>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15">
        <f>IF($BE$3="４週",SUM(W108:AX108),IF($BE$3="暦月",SUM(W108:BA108),""))</f>
        <v>0</v>
      </c>
      <c r="BC108" s="316"/>
      <c r="BD108" s="317">
        <f>IF($BE$3="４週",BB108/4,IF($BE$3="暦月",(BB108/($BE$8/7)),""))</f>
        <v>0</v>
      </c>
      <c r="BE108" s="316"/>
      <c r="BF108" s="312"/>
      <c r="BG108" s="313"/>
      <c r="BH108" s="313"/>
      <c r="BI108" s="313"/>
      <c r="BJ108" s="314"/>
    </row>
    <row r="109" spans="2:62" ht="20.25" customHeight="1" x14ac:dyDescent="0.45">
      <c r="B109" s="275">
        <f>B107+1</f>
        <v>48</v>
      </c>
      <c r="C109" s="277"/>
      <c r="D109" s="278"/>
      <c r="E109" s="160"/>
      <c r="F109" s="161"/>
      <c r="G109" s="160"/>
      <c r="H109" s="161"/>
      <c r="I109" s="281"/>
      <c r="J109" s="282"/>
      <c r="K109" s="285"/>
      <c r="L109" s="286"/>
      <c r="M109" s="286"/>
      <c r="N109" s="278"/>
      <c r="O109" s="259"/>
      <c r="P109" s="260"/>
      <c r="Q109" s="260"/>
      <c r="R109" s="260"/>
      <c r="S109" s="261"/>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2"/>
      <c r="BC109" s="263"/>
      <c r="BD109" s="264"/>
      <c r="BE109" s="265"/>
      <c r="BF109" s="266"/>
      <c r="BG109" s="267"/>
      <c r="BH109" s="267"/>
      <c r="BI109" s="267"/>
      <c r="BJ109" s="268"/>
    </row>
    <row r="110" spans="2:62" ht="20.25" customHeight="1" x14ac:dyDescent="0.45">
      <c r="B110" s="276"/>
      <c r="C110" s="318"/>
      <c r="D110" s="319"/>
      <c r="E110" s="203"/>
      <c r="F110" s="204">
        <f>C109</f>
        <v>0</v>
      </c>
      <c r="G110" s="203"/>
      <c r="H110" s="204">
        <f>I109</f>
        <v>0</v>
      </c>
      <c r="I110" s="320"/>
      <c r="J110" s="321"/>
      <c r="K110" s="322"/>
      <c r="L110" s="323"/>
      <c r="M110" s="323"/>
      <c r="N110" s="319"/>
      <c r="O110" s="259"/>
      <c r="P110" s="260"/>
      <c r="Q110" s="260"/>
      <c r="R110" s="260"/>
      <c r="S110" s="261"/>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15">
        <f>IF($BE$3="４週",SUM(W110:AX110),IF($BE$3="暦月",SUM(W110:BA110),""))</f>
        <v>0</v>
      </c>
      <c r="BC110" s="316"/>
      <c r="BD110" s="317">
        <f>IF($BE$3="４週",BB110/4,IF($BE$3="暦月",(BB110/($BE$8/7)),""))</f>
        <v>0</v>
      </c>
      <c r="BE110" s="316"/>
      <c r="BF110" s="312"/>
      <c r="BG110" s="313"/>
      <c r="BH110" s="313"/>
      <c r="BI110" s="313"/>
      <c r="BJ110" s="314"/>
    </row>
    <row r="111" spans="2:62" ht="20.25" customHeight="1" x14ac:dyDescent="0.45">
      <c r="B111" s="275">
        <f>B109+1</f>
        <v>49</v>
      </c>
      <c r="C111" s="277"/>
      <c r="D111" s="278"/>
      <c r="E111" s="160"/>
      <c r="F111" s="161"/>
      <c r="G111" s="160"/>
      <c r="H111" s="161"/>
      <c r="I111" s="281"/>
      <c r="J111" s="282"/>
      <c r="K111" s="285"/>
      <c r="L111" s="286"/>
      <c r="M111" s="286"/>
      <c r="N111" s="278"/>
      <c r="O111" s="259"/>
      <c r="P111" s="260"/>
      <c r="Q111" s="260"/>
      <c r="R111" s="260"/>
      <c r="S111" s="261"/>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2"/>
      <c r="BC111" s="263"/>
      <c r="BD111" s="264"/>
      <c r="BE111" s="265"/>
      <c r="BF111" s="266"/>
      <c r="BG111" s="267"/>
      <c r="BH111" s="267"/>
      <c r="BI111" s="267"/>
      <c r="BJ111" s="268"/>
    </row>
    <row r="112" spans="2:62" ht="20.25" customHeight="1" x14ac:dyDescent="0.45">
      <c r="B112" s="276"/>
      <c r="C112" s="318"/>
      <c r="D112" s="319"/>
      <c r="E112" s="203"/>
      <c r="F112" s="204">
        <f>C111</f>
        <v>0</v>
      </c>
      <c r="G112" s="203"/>
      <c r="H112" s="204">
        <f>I111</f>
        <v>0</v>
      </c>
      <c r="I112" s="320"/>
      <c r="J112" s="321"/>
      <c r="K112" s="322"/>
      <c r="L112" s="323"/>
      <c r="M112" s="323"/>
      <c r="N112" s="319"/>
      <c r="O112" s="259"/>
      <c r="P112" s="260"/>
      <c r="Q112" s="260"/>
      <c r="R112" s="260"/>
      <c r="S112" s="261"/>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15">
        <f>IF($BE$3="４週",SUM(W112:AX112),IF($BE$3="暦月",SUM(W112:BA112),""))</f>
        <v>0</v>
      </c>
      <c r="BC112" s="316"/>
      <c r="BD112" s="317">
        <f>IF($BE$3="４週",BB112/4,IF($BE$3="暦月",(BB112/($BE$8/7)),""))</f>
        <v>0</v>
      </c>
      <c r="BE112" s="316"/>
      <c r="BF112" s="312"/>
      <c r="BG112" s="313"/>
      <c r="BH112" s="313"/>
      <c r="BI112" s="313"/>
      <c r="BJ112" s="314"/>
    </row>
    <row r="113" spans="2:62" ht="20.25" customHeight="1" x14ac:dyDescent="0.45">
      <c r="B113" s="275">
        <f>B111+1</f>
        <v>50</v>
      </c>
      <c r="C113" s="277"/>
      <c r="D113" s="278"/>
      <c r="E113" s="160"/>
      <c r="F113" s="161"/>
      <c r="G113" s="160"/>
      <c r="H113" s="161"/>
      <c r="I113" s="281"/>
      <c r="J113" s="282"/>
      <c r="K113" s="285"/>
      <c r="L113" s="286"/>
      <c r="M113" s="286"/>
      <c r="N113" s="278"/>
      <c r="O113" s="259"/>
      <c r="P113" s="260"/>
      <c r="Q113" s="260"/>
      <c r="R113" s="260"/>
      <c r="S113" s="261"/>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2"/>
      <c r="BC113" s="263"/>
      <c r="BD113" s="264"/>
      <c r="BE113" s="265"/>
      <c r="BF113" s="266"/>
      <c r="BG113" s="267"/>
      <c r="BH113" s="267"/>
      <c r="BI113" s="267"/>
      <c r="BJ113" s="268"/>
    </row>
    <row r="114" spans="2:62" ht="20.25" customHeight="1" x14ac:dyDescent="0.45">
      <c r="B114" s="276"/>
      <c r="C114" s="318"/>
      <c r="D114" s="319"/>
      <c r="E114" s="203"/>
      <c r="F114" s="204">
        <f>C113</f>
        <v>0</v>
      </c>
      <c r="G114" s="203"/>
      <c r="H114" s="204">
        <f>I113</f>
        <v>0</v>
      </c>
      <c r="I114" s="320"/>
      <c r="J114" s="321"/>
      <c r="K114" s="322"/>
      <c r="L114" s="323"/>
      <c r="M114" s="323"/>
      <c r="N114" s="319"/>
      <c r="O114" s="259"/>
      <c r="P114" s="260"/>
      <c r="Q114" s="260"/>
      <c r="R114" s="260"/>
      <c r="S114" s="261"/>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15">
        <f>IF($BE$3="４週",SUM(W114:AX114),IF($BE$3="暦月",SUM(W114:BA114),""))</f>
        <v>0</v>
      </c>
      <c r="BC114" s="316"/>
      <c r="BD114" s="317">
        <f>IF($BE$3="４週",BB114/4,IF($BE$3="暦月",(BB114/($BE$8/7)),""))</f>
        <v>0</v>
      </c>
      <c r="BE114" s="316"/>
      <c r="BF114" s="312"/>
      <c r="BG114" s="313"/>
      <c r="BH114" s="313"/>
      <c r="BI114" s="313"/>
      <c r="BJ114" s="314"/>
    </row>
    <row r="115" spans="2:62" ht="20.25" customHeight="1" x14ac:dyDescent="0.45">
      <c r="B115" s="48"/>
      <c r="C115" s="68"/>
      <c r="D115" s="68"/>
      <c r="E115" s="68"/>
      <c r="F115" s="68"/>
      <c r="G115" s="68"/>
      <c r="H115" s="68"/>
      <c r="I115" s="176"/>
      <c r="J115" s="176"/>
      <c r="K115" s="68"/>
      <c r="L115" s="68"/>
      <c r="M115" s="68"/>
      <c r="N115" s="68"/>
      <c r="O115" s="177"/>
      <c r="P115" s="177"/>
      <c r="Q115" s="177"/>
      <c r="R115" s="71"/>
      <c r="S115" s="71"/>
      <c r="T115" s="71"/>
      <c r="U115" s="72"/>
      <c r="V115" s="73"/>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5"/>
      <c r="BE115" s="75"/>
      <c r="BF115" s="177"/>
      <c r="BG115" s="177"/>
      <c r="BH115" s="177"/>
      <c r="BI115" s="177"/>
      <c r="BJ115" s="177"/>
    </row>
    <row r="116" spans="2:62" ht="20.25" customHeight="1" x14ac:dyDescent="0.45">
      <c r="B116" s="48"/>
      <c r="C116" s="68"/>
      <c r="D116" s="68"/>
      <c r="E116" s="68"/>
      <c r="F116" s="68"/>
      <c r="G116" s="68"/>
      <c r="H116" s="68"/>
      <c r="I116" s="122"/>
      <c r="J116" s="123" t="s">
        <v>243</v>
      </c>
      <c r="K116" s="123"/>
      <c r="L116" s="123"/>
      <c r="M116" s="123"/>
      <c r="N116" s="123"/>
      <c r="O116" s="123"/>
      <c r="P116" s="123"/>
      <c r="Q116" s="123"/>
      <c r="R116" s="123"/>
      <c r="S116" s="123"/>
      <c r="T116" s="124"/>
      <c r="U116" s="123"/>
      <c r="V116" s="123"/>
      <c r="W116" s="123"/>
      <c r="X116" s="123"/>
      <c r="Y116" s="123"/>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6"/>
      <c r="BE116" s="75"/>
      <c r="BF116" s="177"/>
      <c r="BG116" s="177"/>
      <c r="BH116" s="177"/>
      <c r="BI116" s="177"/>
      <c r="BJ116" s="177"/>
    </row>
    <row r="117" spans="2:62" ht="20.25" customHeight="1" x14ac:dyDescent="0.45">
      <c r="B117" s="48"/>
      <c r="C117" s="68"/>
      <c r="D117" s="68"/>
      <c r="E117" s="68"/>
      <c r="F117" s="68"/>
      <c r="G117" s="68"/>
      <c r="H117" s="68"/>
      <c r="I117" s="122"/>
      <c r="J117" s="123"/>
      <c r="K117" s="123"/>
      <c r="L117" s="123"/>
      <c r="M117" s="123"/>
      <c r="N117" s="123"/>
      <c r="O117" s="123"/>
      <c r="P117" s="123"/>
      <c r="Q117" s="123"/>
      <c r="R117" s="123"/>
      <c r="S117" s="123"/>
      <c r="T117" s="124"/>
      <c r="U117" s="123"/>
      <c r="V117" s="123"/>
      <c r="W117" s="123"/>
      <c r="X117" s="123"/>
      <c r="Y117" s="123"/>
      <c r="Z117" s="125"/>
      <c r="AA117" s="123" t="s">
        <v>122</v>
      </c>
      <c r="AB117" s="123"/>
      <c r="AC117" s="123"/>
      <c r="AD117" s="123"/>
      <c r="AE117" s="123"/>
      <c r="AF117" s="123"/>
      <c r="AG117" s="125"/>
      <c r="AH117" s="125"/>
      <c r="AI117" s="125"/>
      <c r="AJ117" s="125"/>
      <c r="AK117" s="125"/>
      <c r="AL117" s="125"/>
      <c r="AM117" s="125"/>
      <c r="AN117" s="126"/>
      <c r="AO117" s="75"/>
      <c r="AP117" s="324"/>
      <c r="AQ117" s="324"/>
      <c r="AR117" s="324"/>
      <c r="AS117" s="324"/>
      <c r="AT117" s="177"/>
    </row>
    <row r="118" spans="2:62" ht="20.25" customHeight="1" x14ac:dyDescent="0.45">
      <c r="B118" s="48"/>
      <c r="C118" s="68"/>
      <c r="D118" s="68"/>
      <c r="E118" s="68"/>
      <c r="F118" s="68"/>
      <c r="G118" s="68"/>
      <c r="H118" s="68"/>
      <c r="I118" s="122"/>
      <c r="J118" s="123"/>
      <c r="K118" s="325" t="s">
        <v>104</v>
      </c>
      <c r="L118" s="325"/>
      <c r="M118" s="325" t="s">
        <v>105</v>
      </c>
      <c r="N118" s="325"/>
      <c r="O118" s="325"/>
      <c r="P118" s="325"/>
      <c r="Q118" s="123"/>
      <c r="R118" s="327" t="s">
        <v>106</v>
      </c>
      <c r="S118" s="327"/>
      <c r="T118" s="327"/>
      <c r="U118" s="327"/>
      <c r="V118" s="127"/>
      <c r="W118" s="128" t="s">
        <v>107</v>
      </c>
      <c r="X118" s="128"/>
      <c r="Y118" s="2"/>
      <c r="Z118" s="125"/>
      <c r="AA118" s="339" t="s">
        <v>4</v>
      </c>
      <c r="AB118" s="339"/>
      <c r="AC118" s="339" t="s">
        <v>5</v>
      </c>
      <c r="AD118" s="339"/>
      <c r="AE118" s="339"/>
      <c r="AF118" s="339"/>
      <c r="AG118" s="125"/>
      <c r="AH118" s="125"/>
      <c r="AI118" s="125"/>
      <c r="AJ118" s="125"/>
      <c r="AK118" s="125"/>
      <c r="AL118" s="125"/>
      <c r="AM118" s="125"/>
      <c r="AN118" s="126"/>
      <c r="AO118" s="75"/>
      <c r="AP118" s="328"/>
      <c r="AQ118" s="328"/>
      <c r="AR118" s="328"/>
      <c r="AS118" s="328"/>
      <c r="AT118" s="177"/>
    </row>
    <row r="119" spans="2:62" ht="20.25" customHeight="1" x14ac:dyDescent="0.45">
      <c r="B119" s="48"/>
      <c r="C119" s="68"/>
      <c r="D119" s="68"/>
      <c r="E119" s="68"/>
      <c r="F119" s="68"/>
      <c r="G119" s="68"/>
      <c r="H119" s="68"/>
      <c r="I119" s="122"/>
      <c r="J119" s="123"/>
      <c r="K119" s="326"/>
      <c r="L119" s="326"/>
      <c r="M119" s="326" t="s">
        <v>108</v>
      </c>
      <c r="N119" s="326"/>
      <c r="O119" s="326" t="s">
        <v>109</v>
      </c>
      <c r="P119" s="326"/>
      <c r="Q119" s="123"/>
      <c r="R119" s="326" t="s">
        <v>108</v>
      </c>
      <c r="S119" s="326"/>
      <c r="T119" s="326" t="s">
        <v>109</v>
      </c>
      <c r="U119" s="326"/>
      <c r="V119" s="127"/>
      <c r="W119" s="128" t="s">
        <v>110</v>
      </c>
      <c r="X119" s="128"/>
      <c r="Y119" s="2"/>
      <c r="Z119" s="125"/>
      <c r="AA119" s="339" t="s">
        <v>6</v>
      </c>
      <c r="AB119" s="339"/>
      <c r="AC119" s="339" t="s">
        <v>93</v>
      </c>
      <c r="AD119" s="339"/>
      <c r="AE119" s="339"/>
      <c r="AF119" s="339"/>
      <c r="AG119" s="125"/>
      <c r="AH119" s="125"/>
      <c r="AI119" s="125"/>
      <c r="AJ119" s="125"/>
      <c r="AK119" s="125"/>
      <c r="AL119" s="125"/>
      <c r="AM119" s="125"/>
      <c r="AN119" s="126"/>
      <c r="AO119" s="75"/>
      <c r="AP119" s="338"/>
      <c r="AQ119" s="338"/>
      <c r="AR119" s="338"/>
      <c r="AS119" s="338"/>
      <c r="AT119" s="177"/>
    </row>
    <row r="120" spans="2:62" ht="20.25" customHeight="1" x14ac:dyDescent="0.45">
      <c r="B120" s="48"/>
      <c r="C120" s="68"/>
      <c r="D120" s="68"/>
      <c r="E120" s="68"/>
      <c r="F120" s="68"/>
      <c r="G120" s="68"/>
      <c r="H120" s="68"/>
      <c r="I120" s="122"/>
      <c r="J120" s="123"/>
      <c r="K120" s="339" t="s">
        <v>6</v>
      </c>
      <c r="L120" s="339"/>
      <c r="M120" s="340">
        <f>SUMIFS($BB$15:$BB$114,$F$15:$F$114,"看護職員",$H$15:$H$114,"A")</f>
        <v>0</v>
      </c>
      <c r="N120" s="340"/>
      <c r="O120" s="341">
        <f>SUMIFS($BD$15:$BD$114,$F$15:$F$114,"看護職員",$H$15:$H$114,"A")</f>
        <v>0</v>
      </c>
      <c r="P120" s="341"/>
      <c r="Q120" s="136"/>
      <c r="R120" s="342">
        <v>0</v>
      </c>
      <c r="S120" s="342"/>
      <c r="T120" s="342">
        <v>0</v>
      </c>
      <c r="U120" s="342"/>
      <c r="V120" s="137"/>
      <c r="W120" s="343">
        <v>0</v>
      </c>
      <c r="X120" s="344"/>
      <c r="Y120" s="2"/>
      <c r="Z120" s="125"/>
      <c r="AA120" s="339" t="s">
        <v>7</v>
      </c>
      <c r="AB120" s="339"/>
      <c r="AC120" s="339" t="s">
        <v>94</v>
      </c>
      <c r="AD120" s="339"/>
      <c r="AE120" s="339"/>
      <c r="AF120" s="339"/>
      <c r="AG120" s="125"/>
      <c r="AH120" s="125"/>
      <c r="AI120" s="125"/>
      <c r="AJ120" s="125"/>
      <c r="AK120" s="125"/>
      <c r="AL120" s="125"/>
      <c r="AM120" s="125"/>
      <c r="AN120" s="126"/>
      <c r="AO120" s="75"/>
      <c r="AP120" s="78"/>
      <c r="AQ120" s="78"/>
      <c r="AR120" s="78"/>
      <c r="AS120" s="78"/>
      <c r="AT120" s="177"/>
    </row>
    <row r="121" spans="2:62" ht="20.25" customHeight="1" x14ac:dyDescent="0.45">
      <c r="B121" s="48"/>
      <c r="C121" s="68"/>
      <c r="D121" s="68"/>
      <c r="E121" s="68"/>
      <c r="F121" s="68"/>
      <c r="G121" s="68"/>
      <c r="H121" s="68"/>
      <c r="I121" s="122"/>
      <c r="J121" s="123"/>
      <c r="K121" s="339" t="s">
        <v>7</v>
      </c>
      <c r="L121" s="339"/>
      <c r="M121" s="340">
        <f>SUMIFS($BB$15:$BB$114,$F$15:$F$114,"看護職員",$H$15:$H$114,"B")</f>
        <v>0</v>
      </c>
      <c r="N121" s="340"/>
      <c r="O121" s="341">
        <f>SUMIFS($BD$15:$BD$114,$F$15:$F$114,"看護職員",$H$15:$H$114,"B")</f>
        <v>0</v>
      </c>
      <c r="P121" s="341"/>
      <c r="Q121" s="136"/>
      <c r="R121" s="342">
        <v>0</v>
      </c>
      <c r="S121" s="342"/>
      <c r="T121" s="342">
        <v>0</v>
      </c>
      <c r="U121" s="342"/>
      <c r="V121" s="137"/>
      <c r="W121" s="343">
        <v>0</v>
      </c>
      <c r="X121" s="344"/>
      <c r="Y121" s="2"/>
      <c r="Z121" s="125"/>
      <c r="AA121" s="339" t="s">
        <v>8</v>
      </c>
      <c r="AB121" s="339"/>
      <c r="AC121" s="339" t="s">
        <v>95</v>
      </c>
      <c r="AD121" s="339"/>
      <c r="AE121" s="339"/>
      <c r="AF121" s="339"/>
      <c r="AG121" s="125"/>
      <c r="AH121" s="125"/>
      <c r="AI121" s="125"/>
      <c r="AJ121" s="125"/>
      <c r="AK121" s="125"/>
      <c r="AL121" s="125"/>
      <c r="AM121" s="125"/>
      <c r="AN121" s="126"/>
      <c r="AO121" s="75"/>
      <c r="AP121" s="177"/>
      <c r="AQ121" s="177"/>
      <c r="AR121" s="177"/>
      <c r="AS121" s="177"/>
      <c r="AT121" s="177"/>
    </row>
    <row r="122" spans="2:62" ht="20.25" customHeight="1" x14ac:dyDescent="0.45">
      <c r="B122" s="48"/>
      <c r="C122" s="68"/>
      <c r="D122" s="68"/>
      <c r="E122" s="68"/>
      <c r="F122" s="68"/>
      <c r="G122" s="68"/>
      <c r="H122" s="68"/>
      <c r="I122" s="122"/>
      <c r="J122" s="123"/>
      <c r="K122" s="339" t="s">
        <v>8</v>
      </c>
      <c r="L122" s="339"/>
      <c r="M122" s="340">
        <f>SUMIFS($BB$15:$BB$114,$F$15:$F$114,"看護職員",$H$15:$H$114,"C")</f>
        <v>0</v>
      </c>
      <c r="N122" s="340"/>
      <c r="O122" s="341">
        <f>SUMIFS($BD$15:$BD$114,$F$15:$F$114,"看護職員",$H$15:$H$114,"C")</f>
        <v>0</v>
      </c>
      <c r="P122" s="341"/>
      <c r="Q122" s="136"/>
      <c r="R122" s="342">
        <v>0</v>
      </c>
      <c r="S122" s="342"/>
      <c r="T122" s="345">
        <v>0</v>
      </c>
      <c r="U122" s="345"/>
      <c r="V122" s="137"/>
      <c r="W122" s="346" t="s">
        <v>36</v>
      </c>
      <c r="X122" s="347"/>
      <c r="Y122" s="2"/>
      <c r="Z122" s="125"/>
      <c r="AA122" s="339" t="s">
        <v>9</v>
      </c>
      <c r="AB122" s="339"/>
      <c r="AC122" s="339" t="s">
        <v>123</v>
      </c>
      <c r="AD122" s="339"/>
      <c r="AE122" s="339"/>
      <c r="AF122" s="339"/>
      <c r="AG122" s="125"/>
      <c r="AH122" s="125"/>
      <c r="AI122" s="125"/>
      <c r="AJ122" s="125"/>
      <c r="AK122" s="125"/>
      <c r="AL122" s="125"/>
      <c r="AM122" s="125"/>
      <c r="AN122" s="126"/>
      <c r="AO122" s="75"/>
      <c r="AP122" s="177"/>
      <c r="AQ122" s="177"/>
      <c r="AR122" s="177"/>
      <c r="AS122" s="177"/>
      <c r="AT122" s="177"/>
    </row>
    <row r="123" spans="2:62" ht="20.25" customHeight="1" x14ac:dyDescent="0.45">
      <c r="B123" s="48"/>
      <c r="C123" s="68"/>
      <c r="D123" s="68"/>
      <c r="E123" s="68"/>
      <c r="F123" s="68"/>
      <c r="G123" s="68"/>
      <c r="H123" s="68"/>
      <c r="I123" s="122"/>
      <c r="J123" s="123"/>
      <c r="K123" s="339" t="s">
        <v>9</v>
      </c>
      <c r="L123" s="339"/>
      <c r="M123" s="340">
        <f>SUMIFS($BB$15:$BB$114,$F$15:$F$114,"看護職員",$H$15:$H$114,"D")</f>
        <v>0</v>
      </c>
      <c r="N123" s="340"/>
      <c r="O123" s="341">
        <f>SUMIFS($BD$15:$BD$114,$F$15:$F$114,"看護職員",$H$15:$H$114,"D")</f>
        <v>0</v>
      </c>
      <c r="P123" s="341"/>
      <c r="Q123" s="136"/>
      <c r="R123" s="342">
        <v>0</v>
      </c>
      <c r="S123" s="342"/>
      <c r="T123" s="345">
        <v>0</v>
      </c>
      <c r="U123" s="345"/>
      <c r="V123" s="137"/>
      <c r="W123" s="346" t="s">
        <v>36</v>
      </c>
      <c r="X123" s="347"/>
      <c r="Y123" s="2"/>
      <c r="Z123" s="125"/>
      <c r="AA123" s="2"/>
      <c r="AB123" s="2"/>
      <c r="AC123" s="2"/>
      <c r="AD123" s="2"/>
      <c r="AE123" s="2"/>
      <c r="AF123" s="2"/>
      <c r="AG123" s="2"/>
      <c r="AH123" s="2"/>
      <c r="AI123" s="2"/>
      <c r="AJ123" s="2"/>
      <c r="AK123" s="2"/>
      <c r="AL123" s="2"/>
      <c r="AM123" s="2"/>
      <c r="AN123" s="2"/>
      <c r="AP123" s="177"/>
      <c r="AQ123" s="177"/>
      <c r="AR123" s="177"/>
      <c r="AS123" s="177"/>
      <c r="AT123" s="177"/>
    </row>
    <row r="124" spans="2:62" ht="20.25" customHeight="1" x14ac:dyDescent="0.45">
      <c r="B124" s="48"/>
      <c r="C124" s="68"/>
      <c r="D124" s="68"/>
      <c r="E124" s="68"/>
      <c r="F124" s="68"/>
      <c r="G124" s="68"/>
      <c r="H124" s="68"/>
      <c r="I124" s="122"/>
      <c r="J124" s="123"/>
      <c r="K124" s="339" t="s">
        <v>111</v>
      </c>
      <c r="L124" s="339"/>
      <c r="M124" s="340">
        <f>SUM(M120:N123)</f>
        <v>0</v>
      </c>
      <c r="N124" s="340"/>
      <c r="O124" s="341">
        <f>SUM(O120:P123)</f>
        <v>0</v>
      </c>
      <c r="P124" s="341"/>
      <c r="Q124" s="136"/>
      <c r="R124" s="340">
        <f>SUM(R120:S123)</f>
        <v>0</v>
      </c>
      <c r="S124" s="340"/>
      <c r="T124" s="341">
        <f>SUM(T120:U123)</f>
        <v>0</v>
      </c>
      <c r="U124" s="341"/>
      <c r="V124" s="137"/>
      <c r="W124" s="353">
        <f>SUM(W120:X121)</f>
        <v>0</v>
      </c>
      <c r="X124" s="354"/>
      <c r="Y124" s="2"/>
      <c r="Z124" s="125"/>
      <c r="AA124" s="2"/>
      <c r="AB124" s="2"/>
      <c r="AC124" s="2"/>
      <c r="AD124" s="2"/>
      <c r="AE124" s="2"/>
      <c r="AF124" s="2"/>
      <c r="AG124" s="2"/>
      <c r="AH124" s="2"/>
      <c r="AI124" s="2"/>
      <c r="AJ124" s="2"/>
      <c r="AK124" s="2"/>
      <c r="AL124" s="2"/>
      <c r="AM124" s="2"/>
      <c r="AN124" s="2"/>
      <c r="AP124" s="177"/>
      <c r="AQ124" s="177"/>
      <c r="AR124" s="177"/>
      <c r="AS124" s="177"/>
      <c r="AT124" s="177"/>
    </row>
    <row r="125" spans="2:62" ht="20.25" customHeight="1" x14ac:dyDescent="0.45">
      <c r="B125" s="48"/>
      <c r="C125" s="68"/>
      <c r="D125" s="68"/>
      <c r="E125" s="68"/>
      <c r="F125" s="68"/>
      <c r="G125" s="68"/>
      <c r="H125" s="68"/>
      <c r="I125" s="122"/>
      <c r="J125" s="122"/>
      <c r="K125" s="130"/>
      <c r="L125" s="130"/>
      <c r="M125" s="130"/>
      <c r="N125" s="130"/>
      <c r="O125" s="131"/>
      <c r="P125" s="131"/>
      <c r="Q125" s="131"/>
      <c r="R125" s="132"/>
      <c r="S125" s="132"/>
      <c r="T125" s="132"/>
      <c r="U125" s="132"/>
      <c r="V125" s="133"/>
      <c r="W125" s="125"/>
      <c r="X125" s="125"/>
      <c r="Y125" s="125"/>
      <c r="Z125" s="125"/>
      <c r="AA125" s="2"/>
      <c r="AB125" s="2"/>
      <c r="AC125" s="2"/>
      <c r="AD125" s="2"/>
      <c r="AE125" s="2"/>
      <c r="AF125" s="2"/>
      <c r="AG125" s="2"/>
      <c r="AH125" s="2"/>
      <c r="AI125" s="2"/>
      <c r="AJ125" s="2"/>
      <c r="AK125" s="2"/>
      <c r="AL125" s="2"/>
      <c r="AM125" s="2"/>
      <c r="AN125" s="2"/>
      <c r="AP125" s="177"/>
      <c r="AQ125" s="177"/>
      <c r="AR125" s="177"/>
      <c r="AS125" s="177"/>
      <c r="AT125" s="177"/>
    </row>
    <row r="126" spans="2:62" ht="20.25" customHeight="1" x14ac:dyDescent="0.45">
      <c r="B126" s="48"/>
      <c r="C126" s="68"/>
      <c r="D126" s="68"/>
      <c r="E126" s="68"/>
      <c r="F126" s="68"/>
      <c r="G126" s="68"/>
      <c r="H126" s="68"/>
      <c r="I126" s="122"/>
      <c r="J126" s="122"/>
      <c r="K126" s="124" t="s">
        <v>112</v>
      </c>
      <c r="L126" s="123"/>
      <c r="M126" s="123"/>
      <c r="N126" s="123"/>
      <c r="O126" s="123"/>
      <c r="P126" s="123"/>
      <c r="Q126" s="157" t="s">
        <v>178</v>
      </c>
      <c r="R126" s="350" t="s">
        <v>179</v>
      </c>
      <c r="S126" s="351"/>
      <c r="T126" s="134"/>
      <c r="U126" s="134"/>
      <c r="V126" s="123"/>
      <c r="W126" s="123"/>
      <c r="X126" s="123"/>
      <c r="Y126" s="125"/>
      <c r="Z126" s="125"/>
      <c r="AA126" s="2"/>
      <c r="AB126" s="2"/>
      <c r="AC126" s="2"/>
      <c r="AD126" s="2"/>
      <c r="AE126" s="2"/>
      <c r="AF126" s="2"/>
      <c r="AG126" s="2"/>
      <c r="AH126" s="2"/>
      <c r="AI126" s="2"/>
      <c r="AJ126" s="2"/>
      <c r="AK126" s="2"/>
      <c r="AL126" s="2"/>
      <c r="AM126" s="2"/>
      <c r="AN126" s="2"/>
      <c r="AP126" s="177"/>
      <c r="AQ126" s="177"/>
      <c r="AR126" s="177"/>
      <c r="AS126" s="177"/>
      <c r="AT126" s="177"/>
    </row>
    <row r="127" spans="2:62" ht="20.25" customHeight="1" x14ac:dyDescent="0.45">
      <c r="B127" s="48"/>
      <c r="C127" s="68"/>
      <c r="D127" s="68"/>
      <c r="E127" s="68"/>
      <c r="F127" s="68"/>
      <c r="G127" s="68"/>
      <c r="H127" s="68"/>
      <c r="I127" s="122"/>
      <c r="J127" s="122"/>
      <c r="K127" s="123" t="s">
        <v>113</v>
      </c>
      <c r="L127" s="123"/>
      <c r="M127" s="123"/>
      <c r="N127" s="123"/>
      <c r="O127" s="123"/>
      <c r="P127" s="123" t="s">
        <v>114</v>
      </c>
      <c r="Q127" s="123"/>
      <c r="R127" s="123"/>
      <c r="S127" s="123"/>
      <c r="T127" s="124"/>
      <c r="U127" s="123"/>
      <c r="V127" s="123"/>
      <c r="W127" s="123"/>
      <c r="X127" s="123"/>
      <c r="Y127" s="125"/>
      <c r="Z127" s="125"/>
      <c r="AA127" s="2"/>
      <c r="AB127" s="2"/>
      <c r="AC127" s="2"/>
      <c r="AD127" s="2"/>
      <c r="AE127" s="2"/>
      <c r="AF127" s="2"/>
      <c r="AG127" s="2"/>
      <c r="AH127" s="2"/>
      <c r="AI127" s="2"/>
      <c r="AJ127" s="2"/>
      <c r="AK127" s="2"/>
      <c r="AL127" s="2"/>
      <c r="AM127" s="2"/>
      <c r="AN127" s="2"/>
      <c r="AP127" s="177"/>
      <c r="AQ127" s="177"/>
      <c r="AR127" s="177"/>
      <c r="AS127" s="177"/>
      <c r="AT127" s="177"/>
    </row>
    <row r="128" spans="2:62" ht="20.25" customHeight="1" x14ac:dyDescent="0.45">
      <c r="B128" s="48"/>
      <c r="C128" s="68"/>
      <c r="D128" s="68"/>
      <c r="E128" s="68"/>
      <c r="F128" s="68"/>
      <c r="G128" s="68"/>
      <c r="H128" s="68"/>
      <c r="I128" s="122"/>
      <c r="J128" s="122"/>
      <c r="K128" s="123" t="str">
        <f>IF($R$126="週","対象時間数（週平均）","対象時間数（当月合計）")</f>
        <v>対象時間数（週平均）</v>
      </c>
      <c r="L128" s="123"/>
      <c r="M128" s="123"/>
      <c r="N128" s="123"/>
      <c r="O128" s="123"/>
      <c r="P128" s="123" t="str">
        <f>IF($R$126="週","週に勤務すべき時間数","当月に勤務すべき時間数")</f>
        <v>週に勤務すべき時間数</v>
      </c>
      <c r="Q128" s="123"/>
      <c r="R128" s="123"/>
      <c r="S128" s="123"/>
      <c r="T128" s="124"/>
      <c r="U128" s="123" t="s">
        <v>115</v>
      </c>
      <c r="V128" s="123"/>
      <c r="W128" s="123"/>
      <c r="X128" s="123"/>
      <c r="Y128" s="125"/>
      <c r="Z128" s="125"/>
      <c r="AA128" s="2"/>
      <c r="AB128" s="2"/>
      <c r="AC128" s="2"/>
      <c r="AD128" s="2"/>
      <c r="AE128" s="2"/>
      <c r="AF128" s="2"/>
      <c r="AG128" s="2"/>
      <c r="AH128" s="2"/>
      <c r="AI128" s="2"/>
      <c r="AJ128" s="2"/>
      <c r="AK128" s="2"/>
      <c r="AL128" s="2"/>
      <c r="AM128" s="2"/>
      <c r="AN128" s="2"/>
      <c r="AP128" s="177"/>
      <c r="AQ128" s="177"/>
      <c r="AR128" s="177"/>
      <c r="AS128" s="177"/>
      <c r="AT128" s="177"/>
    </row>
    <row r="129" spans="9:26" ht="20.25" customHeight="1" x14ac:dyDescent="0.45">
      <c r="I129" s="2"/>
      <c r="J129" s="2"/>
      <c r="K129" s="352">
        <f>IF($R$126="週",T124,R124)</f>
        <v>0</v>
      </c>
      <c r="L129" s="352"/>
      <c r="M129" s="352"/>
      <c r="N129" s="352"/>
      <c r="O129" s="178" t="s">
        <v>116</v>
      </c>
      <c r="P129" s="339">
        <f>IF($R$126="週",$BA$6,$BE$6)</f>
        <v>40</v>
      </c>
      <c r="Q129" s="339"/>
      <c r="R129" s="339"/>
      <c r="S129" s="339"/>
      <c r="T129" s="178" t="s">
        <v>117</v>
      </c>
      <c r="U129" s="348">
        <f>ROUNDDOWN(K129/P129,1)</f>
        <v>0</v>
      </c>
      <c r="V129" s="348"/>
      <c r="W129" s="348"/>
      <c r="X129" s="348"/>
      <c r="Y129" s="2"/>
      <c r="Z129" s="2"/>
    </row>
    <row r="130" spans="9:26" ht="20.25" customHeight="1" x14ac:dyDescent="0.45">
      <c r="I130" s="2"/>
      <c r="J130" s="2"/>
      <c r="K130" s="123"/>
      <c r="L130" s="123"/>
      <c r="M130" s="123"/>
      <c r="N130" s="123"/>
      <c r="O130" s="123"/>
      <c r="P130" s="123"/>
      <c r="Q130" s="123"/>
      <c r="R130" s="123"/>
      <c r="S130" s="123"/>
      <c r="T130" s="124"/>
      <c r="U130" s="123" t="s">
        <v>118</v>
      </c>
      <c r="V130" s="123"/>
      <c r="W130" s="123"/>
      <c r="X130" s="123"/>
      <c r="Y130" s="2"/>
      <c r="Z130" s="2"/>
    </row>
    <row r="131" spans="9:26" ht="20.25" customHeight="1" x14ac:dyDescent="0.45">
      <c r="I131" s="2"/>
      <c r="J131" s="2"/>
      <c r="K131" s="123" t="s">
        <v>154</v>
      </c>
      <c r="L131" s="123"/>
      <c r="M131" s="123"/>
      <c r="N131" s="123"/>
      <c r="O131" s="123"/>
      <c r="P131" s="123"/>
      <c r="Q131" s="123"/>
      <c r="R131" s="123"/>
      <c r="S131" s="123"/>
      <c r="T131" s="124"/>
      <c r="U131" s="123"/>
      <c r="V131" s="123"/>
      <c r="W131" s="123"/>
      <c r="X131" s="123"/>
      <c r="Y131" s="2"/>
      <c r="Z131" s="2"/>
    </row>
    <row r="132" spans="9:26" ht="20.25" customHeight="1" x14ac:dyDescent="0.45">
      <c r="I132" s="2"/>
      <c r="J132" s="2"/>
      <c r="K132" s="123" t="s">
        <v>107</v>
      </c>
      <c r="L132" s="123"/>
      <c r="M132" s="123"/>
      <c r="N132" s="123"/>
      <c r="O132" s="123"/>
      <c r="P132" s="123"/>
      <c r="Q132" s="123"/>
      <c r="R132" s="123"/>
      <c r="S132" s="123"/>
      <c r="T132" s="124"/>
      <c r="U132" s="325"/>
      <c r="V132" s="325"/>
      <c r="W132" s="325"/>
      <c r="X132" s="325"/>
      <c r="Y132" s="2"/>
      <c r="Z132" s="2"/>
    </row>
    <row r="133" spans="9:26" ht="20.25" customHeight="1" x14ac:dyDescent="0.45">
      <c r="I133" s="2"/>
      <c r="J133" s="2"/>
      <c r="K133" s="127" t="s">
        <v>119</v>
      </c>
      <c r="L133" s="127"/>
      <c r="M133" s="127"/>
      <c r="N133" s="127"/>
      <c r="O133" s="127"/>
      <c r="P133" s="123" t="s">
        <v>120</v>
      </c>
      <c r="Q133" s="127"/>
      <c r="R133" s="127"/>
      <c r="S133" s="127"/>
      <c r="T133" s="127"/>
      <c r="U133" s="326" t="s">
        <v>111</v>
      </c>
      <c r="V133" s="326"/>
      <c r="W133" s="326"/>
      <c r="X133" s="326"/>
      <c r="Y133" s="2"/>
      <c r="Z133" s="2"/>
    </row>
    <row r="134" spans="9:26" ht="20.25" customHeight="1" x14ac:dyDescent="0.45">
      <c r="I134" s="2"/>
      <c r="J134" s="2"/>
      <c r="K134" s="339">
        <f>W124</f>
        <v>0</v>
      </c>
      <c r="L134" s="339"/>
      <c r="M134" s="339"/>
      <c r="N134" s="339"/>
      <c r="O134" s="178" t="s">
        <v>121</v>
      </c>
      <c r="P134" s="348">
        <f>U129</f>
        <v>0</v>
      </c>
      <c r="Q134" s="348"/>
      <c r="R134" s="348"/>
      <c r="S134" s="348"/>
      <c r="T134" s="178" t="s">
        <v>117</v>
      </c>
      <c r="U134" s="349">
        <f>ROUNDDOWN(K134+P134,1)</f>
        <v>0</v>
      </c>
      <c r="V134" s="349"/>
      <c r="W134" s="349"/>
      <c r="X134" s="349"/>
      <c r="Y134" s="135"/>
      <c r="Z134" s="135"/>
    </row>
    <row r="135" spans="9:26" ht="20.25" customHeight="1" x14ac:dyDescent="0.45"/>
    <row r="136" spans="9:26" ht="20.25" customHeight="1" x14ac:dyDescent="0.45"/>
    <row r="137" spans="9:26" ht="20.25" customHeight="1" x14ac:dyDescent="0.45"/>
    <row r="138" spans="9:26" ht="20.25" customHeight="1" x14ac:dyDescent="0.45"/>
    <row r="139" spans="9:26" ht="20.25" customHeight="1" x14ac:dyDescent="0.45"/>
    <row r="140" spans="9:26" ht="20.25" customHeight="1" x14ac:dyDescent="0.45"/>
    <row r="141" spans="9:26" ht="20.25" customHeight="1" x14ac:dyDescent="0.45"/>
    <row r="142" spans="9:26" ht="20.25" customHeight="1" x14ac:dyDescent="0.45"/>
    <row r="143" spans="9:26" ht="20.25" customHeight="1" x14ac:dyDescent="0.45"/>
    <row r="144" spans="9:26" ht="20.25" customHeight="1" x14ac:dyDescent="0.45"/>
    <row r="145" ht="20.25" customHeight="1" x14ac:dyDescent="0.45"/>
    <row r="146" ht="20.25" customHeight="1" x14ac:dyDescent="0.45"/>
    <row r="147" ht="20.25" customHeight="1" x14ac:dyDescent="0.45"/>
    <row r="148" ht="20.25" customHeight="1" x14ac:dyDescent="0.45"/>
    <row r="149" ht="20.25" customHeight="1" x14ac:dyDescent="0.45"/>
    <row r="150" ht="20.25" customHeight="1" x14ac:dyDescent="0.45"/>
    <row r="151" ht="20.25" customHeight="1" x14ac:dyDescent="0.45"/>
    <row r="152" ht="20.25" customHeight="1" x14ac:dyDescent="0.45"/>
    <row r="153" ht="20.25" customHeight="1" x14ac:dyDescent="0.45"/>
    <row r="154" ht="20.25" customHeight="1" x14ac:dyDescent="0.45"/>
    <row r="175" spans="43:57" x14ac:dyDescent="0.45">
      <c r="AQ175" s="13"/>
      <c r="AR175" s="13"/>
      <c r="AS175" s="13"/>
      <c r="AT175" s="13"/>
      <c r="AU175" s="13"/>
      <c r="AV175" s="13"/>
      <c r="AW175" s="13"/>
      <c r="AX175" s="13"/>
      <c r="AY175" s="13"/>
      <c r="AZ175" s="10"/>
      <c r="BA175" s="10"/>
      <c r="BB175" s="10"/>
      <c r="BC175" s="10"/>
      <c r="BD175" s="10"/>
      <c r="BE175" s="10"/>
    </row>
    <row r="176" spans="43:57" x14ac:dyDescent="0.45">
      <c r="AQ176" s="13"/>
      <c r="AR176" s="13"/>
      <c r="AS176" s="13"/>
      <c r="AT176" s="13"/>
      <c r="AU176" s="13"/>
      <c r="AV176" s="13"/>
      <c r="AW176" s="13"/>
      <c r="AX176" s="13"/>
      <c r="AY176" s="13"/>
      <c r="AZ176" s="10"/>
      <c r="BA176" s="10"/>
      <c r="BB176" s="10"/>
      <c r="BC176" s="10"/>
      <c r="BD176" s="10"/>
      <c r="BE176" s="10"/>
    </row>
    <row r="181" spans="1:59" x14ac:dyDescent="0.45">
      <c r="A181" s="11"/>
      <c r="B181" s="11"/>
      <c r="C181" s="12"/>
      <c r="D181" s="12"/>
      <c r="E181" s="12"/>
      <c r="F181" s="12"/>
      <c r="G181" s="12"/>
      <c r="H181" s="12"/>
      <c r="I181" s="12"/>
      <c r="J181" s="12"/>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BF181" s="10"/>
      <c r="BG181" s="10"/>
    </row>
    <row r="182" spans="1:59" x14ac:dyDescent="0.45">
      <c r="A182" s="11"/>
      <c r="B182" s="11"/>
      <c r="C182" s="12"/>
      <c r="D182" s="12"/>
      <c r="E182" s="12"/>
      <c r="F182" s="12"/>
      <c r="G182" s="12"/>
      <c r="H182" s="12"/>
      <c r="I182" s="12"/>
      <c r="J182" s="12"/>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BF182" s="10"/>
      <c r="BG182" s="10"/>
    </row>
    <row r="183" spans="1:59" x14ac:dyDescent="0.45">
      <c r="A183" s="11"/>
      <c r="B183" s="11"/>
      <c r="C183" s="14"/>
      <c r="D183" s="14"/>
      <c r="E183" s="14"/>
      <c r="F183" s="14"/>
      <c r="G183" s="14"/>
      <c r="H183" s="14"/>
      <c r="I183" s="14"/>
      <c r="J183" s="14"/>
      <c r="K183" s="12"/>
      <c r="L183" s="12"/>
      <c r="M183" s="11"/>
      <c r="N183" s="11"/>
      <c r="O183" s="11"/>
      <c r="P183" s="11"/>
      <c r="Q183" s="11"/>
      <c r="R183" s="11"/>
    </row>
    <row r="184" spans="1:59" x14ac:dyDescent="0.45">
      <c r="A184" s="11"/>
      <c r="B184" s="11"/>
      <c r="C184" s="14"/>
      <c r="D184" s="14"/>
      <c r="E184" s="14"/>
      <c r="F184" s="14"/>
      <c r="G184" s="14"/>
      <c r="H184" s="14"/>
      <c r="I184" s="14"/>
      <c r="J184" s="14"/>
      <c r="K184" s="12"/>
      <c r="L184" s="12"/>
      <c r="M184" s="11"/>
      <c r="N184" s="11"/>
      <c r="O184" s="11"/>
      <c r="P184" s="11"/>
      <c r="Q184" s="11"/>
      <c r="R184" s="11"/>
    </row>
    <row r="185" spans="1:59" x14ac:dyDescent="0.45">
      <c r="C185" s="3"/>
      <c r="D185" s="3"/>
      <c r="E185" s="3"/>
      <c r="F185" s="3"/>
      <c r="G185" s="3"/>
      <c r="H185" s="3"/>
      <c r="I185" s="3"/>
      <c r="J185" s="3"/>
    </row>
    <row r="186" spans="1:59" x14ac:dyDescent="0.45">
      <c r="C186" s="3"/>
      <c r="D186" s="3"/>
      <c r="E186" s="3"/>
      <c r="F186" s="3"/>
      <c r="G186" s="3"/>
      <c r="H186" s="3"/>
      <c r="I186" s="3"/>
      <c r="J186" s="3"/>
    </row>
    <row r="187" spans="1:59" x14ac:dyDescent="0.45">
      <c r="C187" s="3"/>
      <c r="D187" s="3"/>
      <c r="E187" s="3"/>
      <c r="F187" s="3"/>
      <c r="G187" s="3"/>
      <c r="H187" s="3"/>
      <c r="I187" s="3"/>
      <c r="J187" s="3"/>
    </row>
    <row r="188" spans="1:59" x14ac:dyDescent="0.45">
      <c r="C188" s="3"/>
      <c r="D188" s="3"/>
      <c r="E188" s="3"/>
      <c r="F188" s="3"/>
      <c r="G188" s="3"/>
      <c r="H188" s="3"/>
      <c r="I188" s="3"/>
      <c r="J188" s="3"/>
    </row>
  </sheetData>
  <sheetProtection insertRows="0" deleteRows="0"/>
  <mergeCells count="583">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133:X133"/>
    <mergeCell ref="K134:N134"/>
    <mergeCell ref="P134:S134"/>
    <mergeCell ref="U134:X134"/>
    <mergeCell ref="R126:S126"/>
    <mergeCell ref="AA122:AB122"/>
    <mergeCell ref="AC122:AF122"/>
    <mergeCell ref="K129:N129"/>
    <mergeCell ref="P129:S129"/>
    <mergeCell ref="U129:X129"/>
    <mergeCell ref="K124:L124"/>
    <mergeCell ref="M124:N124"/>
    <mergeCell ref="O124:P124"/>
    <mergeCell ref="R124:S124"/>
    <mergeCell ref="T124:U124"/>
    <mergeCell ref="W124:X124"/>
    <mergeCell ref="W123:X123"/>
    <mergeCell ref="K123:L123"/>
    <mergeCell ref="M123:N123"/>
    <mergeCell ref="O123:P123"/>
    <mergeCell ref="R123:S123"/>
    <mergeCell ref="T123:U123"/>
    <mergeCell ref="K122:L122"/>
    <mergeCell ref="M122:N122"/>
    <mergeCell ref="O122:P122"/>
    <mergeCell ref="R122:S122"/>
    <mergeCell ref="AA121:AB121"/>
    <mergeCell ref="AC121:AF121"/>
    <mergeCell ref="AA118:AB118"/>
    <mergeCell ref="AC118:AF118"/>
    <mergeCell ref="AA119:AB119"/>
    <mergeCell ref="AC119:AF119"/>
    <mergeCell ref="T122:U122"/>
    <mergeCell ref="W122:X122"/>
    <mergeCell ref="R119:S119"/>
    <mergeCell ref="T119:U119"/>
    <mergeCell ref="K121:L121"/>
    <mergeCell ref="M121:N121"/>
    <mergeCell ref="O121:P121"/>
    <mergeCell ref="R121:S121"/>
    <mergeCell ref="T121:U121"/>
    <mergeCell ref="W121:X121"/>
    <mergeCell ref="U132:X132"/>
    <mergeCell ref="AP117:AS117"/>
    <mergeCell ref="K118:L119"/>
    <mergeCell ref="M118:P118"/>
    <mergeCell ref="R118:U118"/>
    <mergeCell ref="AP118:AS118"/>
    <mergeCell ref="M119:N119"/>
    <mergeCell ref="O119:P119"/>
    <mergeCell ref="AP119:AS119"/>
    <mergeCell ref="K120:L120"/>
    <mergeCell ref="M120:N120"/>
    <mergeCell ref="O120:P120"/>
    <mergeCell ref="R120:S120"/>
    <mergeCell ref="T120:U120"/>
    <mergeCell ref="W120:X120"/>
    <mergeCell ref="AA120:AB120"/>
    <mergeCell ref="AC120:AF120"/>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128:Z128">
    <cfRule type="expression" dxfId="272" priority="238">
      <formula>OR(#REF!=$B115,#REF!=$B115)</formula>
    </cfRule>
  </conditionalFormatting>
  <conditionalFormatting sqref="Z118 W118:X118 W127:Z127">
    <cfRule type="expression" dxfId="271" priority="239">
      <formula>OR(#REF!=$B116,#REF!=$B116)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120:X124">
    <cfRule type="expression" dxfId="241" priority="205">
      <formula>INDIRECT(ADDRESS(ROW(),COLUMN()))=TRUNC(INDIRECT(ADDRESS(ROW(),COLUMN())))</formula>
    </cfRule>
  </conditionalFormatting>
  <conditionalFormatting sqref="K129:N1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AA122:AK122">
    <cfRule type="expression" dxfId="68" priority="249">
      <formula>OR(#REF!=$B115,#REF!=$B115)</formula>
    </cfRule>
  </conditionalFormatting>
  <conditionalFormatting sqref="AA121:AK121">
    <cfRule type="expression" dxfId="67" priority="251">
      <formula>OR(#REF!=$B125,#REF!=$B125)</formula>
    </cfRule>
  </conditionalFormatting>
  <dataValidations count="9">
    <dataValidation type="list" allowBlank="1" showInputMessage="1" showErrorMessage="1" sqref="R126:S1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1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xr:uid="{00000000-0002-0000-0200-000006000000}">
      <formula1>シフト記号表</formula1>
    </dataValidation>
    <dataValidation type="list" allowBlank="1" showInputMessage="1" sqref="I15:J114" xr:uid="{00000000-0002-0000-0200-000007000000}">
      <formula1>"A, B, C, D"</formula1>
    </dataValidation>
    <dataValidation type="list" errorStyle="warning" allowBlank="1" showInputMessage="1" error="リストにない場合のみ、入力してください。" sqref="K15:N1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rowBreaks count="2" manualBreakCount="2">
    <brk id="64" max="61" man="1"/>
    <brk id="114"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50" zoomScaleNormal="50" zoomScaleSheetLayoutView="5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view="pageBreakPreview" zoomScale="50" zoomScaleNormal="50" zoomScaleSheetLayoutView="5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48"/>
  <sheetViews>
    <sheetView showGridLines="0"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07" t="s">
        <v>195</v>
      </c>
      <c r="AU1" s="208"/>
      <c r="AV1" s="208"/>
      <c r="AW1" s="208"/>
      <c r="AX1" s="208"/>
      <c r="AY1" s="208"/>
      <c r="AZ1" s="208"/>
      <c r="BA1" s="208"/>
      <c r="BB1" s="208"/>
      <c r="BC1" s="208"/>
      <c r="BD1" s="208"/>
      <c r="BE1" s="208"/>
      <c r="BF1" s="208"/>
      <c r="BG1" s="208"/>
      <c r="BH1" s="208"/>
      <c r="BI1" s="208"/>
      <c r="BJ1" s="9" t="s">
        <v>2</v>
      </c>
    </row>
    <row r="2" spans="2:67" s="8" customFormat="1" ht="20.25" customHeight="1" x14ac:dyDescent="0.45">
      <c r="J2" s="7"/>
      <c r="M2" s="7"/>
      <c r="N2" s="7"/>
      <c r="P2" s="9"/>
      <c r="Q2" s="9"/>
      <c r="R2" s="9"/>
      <c r="S2" s="9"/>
      <c r="T2" s="9"/>
      <c r="U2" s="9"/>
      <c r="V2" s="9"/>
      <c r="W2" s="9"/>
      <c r="AB2" s="139" t="s">
        <v>27</v>
      </c>
      <c r="AC2" s="209">
        <v>6</v>
      </c>
      <c r="AD2" s="209"/>
      <c r="AE2" s="139" t="s">
        <v>28</v>
      </c>
      <c r="AF2" s="210">
        <f>IF(AC2=0,"",YEAR(DATE(2018+AC2,1,1)))</f>
        <v>2024</v>
      </c>
      <c r="AG2" s="210"/>
      <c r="AH2" s="140" t="s">
        <v>29</v>
      </c>
      <c r="AI2" s="140" t="s">
        <v>1</v>
      </c>
      <c r="AJ2" s="209">
        <v>4</v>
      </c>
      <c r="AK2" s="209"/>
      <c r="AL2" s="140" t="s">
        <v>24</v>
      </c>
      <c r="AS2" s="9" t="s">
        <v>31</v>
      </c>
      <c r="AT2" s="209" t="s">
        <v>153</v>
      </c>
      <c r="AU2" s="209"/>
      <c r="AV2" s="209"/>
      <c r="AW2" s="209"/>
      <c r="AX2" s="209"/>
      <c r="AY2" s="209"/>
      <c r="AZ2" s="209"/>
      <c r="BA2" s="209"/>
      <c r="BB2" s="209"/>
      <c r="BC2" s="209"/>
      <c r="BD2" s="209"/>
      <c r="BE2" s="209"/>
      <c r="BF2" s="209"/>
      <c r="BG2" s="209"/>
      <c r="BH2" s="209"/>
      <c r="BI2" s="20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11" t="s">
        <v>175</v>
      </c>
      <c r="BF3" s="212"/>
      <c r="BG3" s="212"/>
      <c r="BH3" s="213"/>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11" t="s">
        <v>176</v>
      </c>
      <c r="BF4" s="212"/>
      <c r="BG4" s="212"/>
      <c r="BH4" s="213"/>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46">
        <v>40</v>
      </c>
      <c r="BB6" s="247"/>
      <c r="BC6" s="2" t="s">
        <v>22</v>
      </c>
      <c r="BD6" s="6"/>
      <c r="BE6" s="246">
        <v>160</v>
      </c>
      <c r="BF6" s="247"/>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48">
        <f>DAY(EOMONTH(DATE(AF2,AJ2,1),0))</f>
        <v>30</v>
      </c>
      <c r="BF8" s="249"/>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0" t="s">
        <v>20</v>
      </c>
      <c r="C10" s="237" t="s">
        <v>193</v>
      </c>
      <c r="D10" s="216"/>
      <c r="E10" s="141"/>
      <c r="F10" s="142"/>
      <c r="G10" s="141"/>
      <c r="H10" s="142"/>
      <c r="I10" s="253" t="s">
        <v>237</v>
      </c>
      <c r="J10" s="254"/>
      <c r="K10" s="214" t="s">
        <v>238</v>
      </c>
      <c r="L10" s="215"/>
      <c r="M10" s="215"/>
      <c r="N10" s="216"/>
      <c r="O10" s="214" t="s">
        <v>239</v>
      </c>
      <c r="P10" s="215"/>
      <c r="Q10" s="215"/>
      <c r="R10" s="215"/>
      <c r="S10" s="216"/>
      <c r="T10" s="195"/>
      <c r="U10" s="195"/>
      <c r="V10" s="196"/>
      <c r="W10" s="223" t="s">
        <v>240</v>
      </c>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5" t="str">
        <f>IF(BE3="４週","(9)1～4週目の勤務時間数合計","(9)1か月の勤務時間数　合計")</f>
        <v>(9)1～4週目の勤務時間数合計</v>
      </c>
      <c r="BC10" s="226"/>
      <c r="BD10" s="231" t="s">
        <v>241</v>
      </c>
      <c r="BE10" s="232"/>
      <c r="BF10" s="237" t="s">
        <v>242</v>
      </c>
      <c r="BG10" s="215"/>
      <c r="BH10" s="215"/>
      <c r="BI10" s="215"/>
      <c r="BJ10" s="238"/>
    </row>
    <row r="11" spans="2:67" ht="20.25" customHeight="1" x14ac:dyDescent="0.45">
      <c r="B11" s="251"/>
      <c r="C11" s="239"/>
      <c r="D11" s="219"/>
      <c r="E11" s="143"/>
      <c r="F11" s="144"/>
      <c r="G11" s="143"/>
      <c r="H11" s="144"/>
      <c r="I11" s="255"/>
      <c r="J11" s="256"/>
      <c r="K11" s="217"/>
      <c r="L11" s="218"/>
      <c r="M11" s="218"/>
      <c r="N11" s="219"/>
      <c r="O11" s="217"/>
      <c r="P11" s="218"/>
      <c r="Q11" s="218"/>
      <c r="R11" s="218"/>
      <c r="S11" s="219"/>
      <c r="T11" s="197"/>
      <c r="U11" s="197"/>
      <c r="V11" s="198"/>
      <c r="W11" s="243" t="s">
        <v>11</v>
      </c>
      <c r="X11" s="243"/>
      <c r="Y11" s="243"/>
      <c r="Z11" s="243"/>
      <c r="AA11" s="243"/>
      <c r="AB11" s="243"/>
      <c r="AC11" s="244"/>
      <c r="AD11" s="245" t="s">
        <v>12</v>
      </c>
      <c r="AE11" s="243"/>
      <c r="AF11" s="243"/>
      <c r="AG11" s="243"/>
      <c r="AH11" s="243"/>
      <c r="AI11" s="243"/>
      <c r="AJ11" s="244"/>
      <c r="AK11" s="245" t="s">
        <v>13</v>
      </c>
      <c r="AL11" s="243"/>
      <c r="AM11" s="243"/>
      <c r="AN11" s="243"/>
      <c r="AO11" s="243"/>
      <c r="AP11" s="243"/>
      <c r="AQ11" s="244"/>
      <c r="AR11" s="245" t="s">
        <v>14</v>
      </c>
      <c r="AS11" s="243"/>
      <c r="AT11" s="243"/>
      <c r="AU11" s="243"/>
      <c r="AV11" s="243"/>
      <c r="AW11" s="243"/>
      <c r="AX11" s="244"/>
      <c r="AY11" s="245" t="s">
        <v>15</v>
      </c>
      <c r="AZ11" s="243"/>
      <c r="BA11" s="243"/>
      <c r="BB11" s="227"/>
      <c r="BC11" s="228"/>
      <c r="BD11" s="233"/>
      <c r="BE11" s="234"/>
      <c r="BF11" s="239"/>
      <c r="BG11" s="218"/>
      <c r="BH11" s="218"/>
      <c r="BI11" s="218"/>
      <c r="BJ11" s="240"/>
    </row>
    <row r="12" spans="2:67" ht="20.25" customHeight="1" x14ac:dyDescent="0.45">
      <c r="B12" s="251"/>
      <c r="C12" s="239"/>
      <c r="D12" s="219"/>
      <c r="E12" s="143"/>
      <c r="F12" s="144"/>
      <c r="G12" s="143"/>
      <c r="H12" s="144"/>
      <c r="I12" s="255"/>
      <c r="J12" s="256"/>
      <c r="K12" s="217"/>
      <c r="L12" s="218"/>
      <c r="M12" s="218"/>
      <c r="N12" s="219"/>
      <c r="O12" s="217"/>
      <c r="P12" s="218"/>
      <c r="Q12" s="218"/>
      <c r="R12" s="218"/>
      <c r="S12" s="219"/>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27"/>
      <c r="BC12" s="228"/>
      <c r="BD12" s="233"/>
      <c r="BE12" s="234"/>
      <c r="BF12" s="239"/>
      <c r="BG12" s="218"/>
      <c r="BH12" s="218"/>
      <c r="BI12" s="218"/>
      <c r="BJ12" s="240"/>
    </row>
    <row r="13" spans="2:67" ht="20.25" hidden="1" customHeight="1" x14ac:dyDescent="0.45">
      <c r="B13" s="251"/>
      <c r="C13" s="239"/>
      <c r="D13" s="219"/>
      <c r="E13" s="143"/>
      <c r="F13" s="144"/>
      <c r="G13" s="143"/>
      <c r="H13" s="144"/>
      <c r="I13" s="255"/>
      <c r="J13" s="256"/>
      <c r="K13" s="217"/>
      <c r="L13" s="218"/>
      <c r="M13" s="218"/>
      <c r="N13" s="219"/>
      <c r="O13" s="217"/>
      <c r="P13" s="218"/>
      <c r="Q13" s="218"/>
      <c r="R13" s="218"/>
      <c r="S13" s="219"/>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27"/>
      <c r="BC13" s="228"/>
      <c r="BD13" s="233"/>
      <c r="BE13" s="234"/>
      <c r="BF13" s="239"/>
      <c r="BG13" s="218"/>
      <c r="BH13" s="218"/>
      <c r="BI13" s="218"/>
      <c r="BJ13" s="240"/>
    </row>
    <row r="14" spans="2:67" ht="20.25" customHeight="1" thickBot="1" x14ac:dyDescent="0.5">
      <c r="B14" s="252"/>
      <c r="C14" s="241"/>
      <c r="D14" s="222"/>
      <c r="E14" s="145"/>
      <c r="F14" s="146"/>
      <c r="G14" s="145"/>
      <c r="H14" s="146"/>
      <c r="I14" s="257"/>
      <c r="J14" s="258"/>
      <c r="K14" s="220"/>
      <c r="L14" s="221"/>
      <c r="M14" s="221"/>
      <c r="N14" s="222"/>
      <c r="O14" s="220"/>
      <c r="P14" s="221"/>
      <c r="Q14" s="221"/>
      <c r="R14" s="221"/>
      <c r="S14" s="222"/>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29"/>
      <c r="BC14" s="230"/>
      <c r="BD14" s="235"/>
      <c r="BE14" s="236"/>
      <c r="BF14" s="241"/>
      <c r="BG14" s="221"/>
      <c r="BH14" s="221"/>
      <c r="BI14" s="221"/>
      <c r="BJ14" s="242"/>
    </row>
    <row r="15" spans="2:67" ht="20.25" customHeight="1" x14ac:dyDescent="0.45">
      <c r="B15" s="275">
        <f>B13+1</f>
        <v>1</v>
      </c>
      <c r="C15" s="299" t="s">
        <v>70</v>
      </c>
      <c r="D15" s="300"/>
      <c r="E15" s="158"/>
      <c r="F15" s="159"/>
      <c r="G15" s="158"/>
      <c r="H15" s="159"/>
      <c r="I15" s="301" t="s">
        <v>88</v>
      </c>
      <c r="J15" s="302"/>
      <c r="K15" s="303" t="s">
        <v>89</v>
      </c>
      <c r="L15" s="304"/>
      <c r="M15" s="304"/>
      <c r="N15" s="300"/>
      <c r="O15" s="289" t="s">
        <v>87</v>
      </c>
      <c r="P15" s="290"/>
      <c r="Q15" s="290"/>
      <c r="R15" s="290"/>
      <c r="S15" s="29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2"/>
      <c r="BC15" s="293"/>
      <c r="BD15" s="294"/>
      <c r="BE15" s="295"/>
      <c r="BF15" s="296"/>
      <c r="BG15" s="297"/>
      <c r="BH15" s="297"/>
      <c r="BI15" s="297"/>
      <c r="BJ15" s="298"/>
    </row>
    <row r="16" spans="2:67" ht="20.25" customHeight="1" x14ac:dyDescent="0.45">
      <c r="B16" s="276"/>
      <c r="C16" s="279"/>
      <c r="D16" s="280"/>
      <c r="E16" s="160"/>
      <c r="F16" s="161" t="str">
        <f>C15</f>
        <v>管理者</v>
      </c>
      <c r="G16" s="160"/>
      <c r="H16" s="161" t="str">
        <f>I15</f>
        <v>A</v>
      </c>
      <c r="I16" s="283"/>
      <c r="J16" s="284"/>
      <c r="K16" s="287"/>
      <c r="L16" s="288"/>
      <c r="M16" s="288"/>
      <c r="N16" s="280"/>
      <c r="O16" s="259"/>
      <c r="P16" s="260"/>
      <c r="Q16" s="260"/>
      <c r="R16" s="260"/>
      <c r="S16" s="261"/>
      <c r="T16" s="110" t="s">
        <v>181</v>
      </c>
      <c r="U16" s="111"/>
      <c r="V16" s="112"/>
      <c r="W16" s="170">
        <f>IF(W15="","",VLOOKUP(W15,【記載例】シフト記号表!$C$6:$L$47,10,FALSE))</f>
        <v>8</v>
      </c>
      <c r="X16" s="171">
        <f>IF(X15="","",VLOOKUP(X15,【記載例】シフト記号表!$C$6:$L$47,10,FALSE))</f>
        <v>8</v>
      </c>
      <c r="Y16" s="171">
        <f>IF(Y15="","",VLOOKUP(Y15,【記載例】シフト記号表!$C$6:$L$47,10,FALSE))</f>
        <v>8</v>
      </c>
      <c r="Z16" s="171" t="str">
        <f>IF(Z15="","",VLOOKUP(Z15,【記載例】シフト記号表!$C$6:$L$47,10,FALSE))</f>
        <v/>
      </c>
      <c r="AA16" s="171" t="str">
        <f>IF(AA15="","",VLOOKUP(AA15,【記載例】シフト記号表!$C$6:$L$47,10,FALSE))</f>
        <v/>
      </c>
      <c r="AB16" s="171">
        <f>IF(AB15="","",VLOOKUP(AB15,【記載例】シフト記号表!$C$6:$L$47,10,FALSE))</f>
        <v>8</v>
      </c>
      <c r="AC16" s="172">
        <f>IF(AC15="","",VLOOKUP(AC15,【記載例】シフト記号表!$C$6:$L$47,10,FALSE))</f>
        <v>8</v>
      </c>
      <c r="AD16" s="170">
        <f>IF(AD15="","",VLOOKUP(AD15,【記載例】シフト記号表!$C$6:$L$47,10,FALSE))</f>
        <v>8</v>
      </c>
      <c r="AE16" s="171">
        <f>IF(AE15="","",VLOOKUP(AE15,【記載例】シフト記号表!$C$6:$L$47,10,FALSE))</f>
        <v>8</v>
      </c>
      <c r="AF16" s="171">
        <f>IF(AF15="","",VLOOKUP(AF15,【記載例】シフト記号表!$C$6:$L$47,10,FALSE))</f>
        <v>8</v>
      </c>
      <c r="AG16" s="171" t="str">
        <f>IF(AG15="","",VLOOKUP(AG15,【記載例】シフト記号表!$C$6:$L$47,10,FALSE))</f>
        <v/>
      </c>
      <c r="AH16" s="171" t="str">
        <f>IF(AH15="","",VLOOKUP(AH15,【記載例】シフト記号表!$C$6:$L$47,10,FALSE))</f>
        <v/>
      </c>
      <c r="AI16" s="171">
        <f>IF(AI15="","",VLOOKUP(AI15,【記載例】シフト記号表!$C$6:$L$47,10,FALSE))</f>
        <v>8</v>
      </c>
      <c r="AJ16" s="172">
        <f>IF(AJ15="","",VLOOKUP(AJ15,【記載例】シフト記号表!$C$6:$L$47,10,FALSE))</f>
        <v>8</v>
      </c>
      <c r="AK16" s="170">
        <f>IF(AK15="","",VLOOKUP(AK15,【記載例】シフト記号表!$C$6:$L$47,10,FALSE))</f>
        <v>8</v>
      </c>
      <c r="AL16" s="171">
        <f>IF(AL15="","",VLOOKUP(AL15,【記載例】シフト記号表!$C$6:$L$47,10,FALSE))</f>
        <v>8</v>
      </c>
      <c r="AM16" s="171">
        <f>IF(AM15="","",VLOOKUP(AM15,【記載例】シフト記号表!$C$6:$L$47,10,FALSE))</f>
        <v>8</v>
      </c>
      <c r="AN16" s="171" t="str">
        <f>IF(AN15="","",VLOOKUP(AN15,【記載例】シフト記号表!$C$6:$L$47,10,FALSE))</f>
        <v/>
      </c>
      <c r="AO16" s="171" t="str">
        <f>IF(AO15="","",VLOOKUP(AO15,【記載例】シフト記号表!$C$6:$L$47,10,FALSE))</f>
        <v/>
      </c>
      <c r="AP16" s="171">
        <f>IF(AP15="","",VLOOKUP(AP15,【記載例】シフト記号表!$C$6:$L$47,10,FALSE))</f>
        <v>8</v>
      </c>
      <c r="AQ16" s="172">
        <f>IF(AQ15="","",VLOOKUP(AQ15,【記載例】シフト記号表!$C$6:$L$47,10,FALSE))</f>
        <v>8</v>
      </c>
      <c r="AR16" s="170">
        <f>IF(AR15="","",VLOOKUP(AR15,【記載例】シフト記号表!$C$6:$L$47,10,FALSE))</f>
        <v>8</v>
      </c>
      <c r="AS16" s="171">
        <f>IF(AS15="","",VLOOKUP(AS15,【記載例】シフト記号表!$C$6:$L$47,10,FALSE))</f>
        <v>8</v>
      </c>
      <c r="AT16" s="171">
        <f>IF(AT15="","",VLOOKUP(AT15,【記載例】シフト記号表!$C$6:$L$47,10,FALSE))</f>
        <v>8</v>
      </c>
      <c r="AU16" s="171" t="str">
        <f>IF(AU15="","",VLOOKUP(AU15,【記載例】シフト記号表!$C$6:$L$47,10,FALSE))</f>
        <v/>
      </c>
      <c r="AV16" s="171" t="str">
        <f>IF(AV15="","",VLOOKUP(AV15,【記載例】シフト記号表!$C$6:$L$47,10,FALSE))</f>
        <v/>
      </c>
      <c r="AW16" s="171">
        <f>IF(AW15="","",VLOOKUP(AW15,【記載例】シフト記号表!$C$6:$L$47,10,FALSE))</f>
        <v>8</v>
      </c>
      <c r="AX16" s="172">
        <f>IF(AX15="","",VLOOKUP(AX15,【記載例】シフト記号表!$C$6:$L$47,10,FALSE))</f>
        <v>8</v>
      </c>
      <c r="AY16" s="170" t="str">
        <f>IF(AY15="","",VLOOKUP(AY15,【記載例】シフト記号表!$C$6:$L$47,10,FALSE))</f>
        <v/>
      </c>
      <c r="AZ16" s="171" t="str">
        <f>IF(AZ15="","",VLOOKUP(AZ15,【記載例】シフト記号表!$C$6:$L$47,10,FALSE))</f>
        <v/>
      </c>
      <c r="BA16" s="171" t="str">
        <f>IF(BA15="","",VLOOKUP(BA15,【記載例】シフト記号表!$C$6:$L$47,10,FALSE))</f>
        <v/>
      </c>
      <c r="BB16" s="272">
        <f>IF($BE$3="４週",SUM(W16:AX16),IF($BE$3="暦月",SUM(W16:BA16),""))</f>
        <v>160</v>
      </c>
      <c r="BC16" s="273"/>
      <c r="BD16" s="274">
        <f>IF($BE$3="４週",BB16/4,IF($BE$3="暦月",(BB16/($BE$8/7)),""))</f>
        <v>40</v>
      </c>
      <c r="BE16" s="273"/>
      <c r="BF16" s="269"/>
      <c r="BG16" s="270"/>
      <c r="BH16" s="270"/>
      <c r="BI16" s="270"/>
      <c r="BJ16" s="271"/>
    </row>
    <row r="17" spans="2:62" ht="20.25" customHeight="1" x14ac:dyDescent="0.45">
      <c r="B17" s="275">
        <f>B15+1</f>
        <v>2</v>
      </c>
      <c r="C17" s="277" t="s">
        <v>235</v>
      </c>
      <c r="D17" s="278"/>
      <c r="E17" s="162"/>
      <c r="F17" s="163"/>
      <c r="G17" s="162"/>
      <c r="H17" s="163"/>
      <c r="I17" s="281" t="s">
        <v>88</v>
      </c>
      <c r="J17" s="282"/>
      <c r="K17" s="285" t="s">
        <v>208</v>
      </c>
      <c r="L17" s="286"/>
      <c r="M17" s="286"/>
      <c r="N17" s="278"/>
      <c r="O17" s="259" t="s">
        <v>124</v>
      </c>
      <c r="P17" s="260"/>
      <c r="Q17" s="260"/>
      <c r="R17" s="260"/>
      <c r="S17" s="261"/>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2"/>
      <c r="BC17" s="263"/>
      <c r="BD17" s="264"/>
      <c r="BE17" s="265"/>
      <c r="BF17" s="266" t="s">
        <v>252</v>
      </c>
      <c r="BG17" s="267"/>
      <c r="BH17" s="267"/>
      <c r="BI17" s="267"/>
      <c r="BJ17" s="268"/>
    </row>
    <row r="18" spans="2:62" ht="20.25" customHeight="1" x14ac:dyDescent="0.45">
      <c r="B18" s="276"/>
      <c r="C18" s="279"/>
      <c r="D18" s="280"/>
      <c r="E18" s="160"/>
      <c r="F18" s="161" t="str">
        <f>C17</f>
        <v>計画作成責任者</v>
      </c>
      <c r="G18" s="160"/>
      <c r="H18" s="161" t="str">
        <f>I17</f>
        <v>A</v>
      </c>
      <c r="I18" s="283"/>
      <c r="J18" s="284"/>
      <c r="K18" s="287"/>
      <c r="L18" s="288"/>
      <c r="M18" s="288"/>
      <c r="N18" s="280"/>
      <c r="O18" s="259"/>
      <c r="P18" s="260"/>
      <c r="Q18" s="260"/>
      <c r="R18" s="260"/>
      <c r="S18" s="261"/>
      <c r="T18" s="110" t="s">
        <v>181</v>
      </c>
      <c r="U18" s="111"/>
      <c r="V18" s="112"/>
      <c r="W18" s="170">
        <f>IF(W17="","",VLOOKUP(W17,【記載例】シフト記号表!$C$6:$L$47,10,FALSE))</f>
        <v>8</v>
      </c>
      <c r="X18" s="171">
        <f>IF(X17="","",VLOOKUP(X17,【記載例】シフト記号表!$C$6:$L$47,10,FALSE))</f>
        <v>8</v>
      </c>
      <c r="Y18" s="171" t="str">
        <f>IF(Y17="","",VLOOKUP(Y17,【記載例】シフト記号表!$C$6:$L$47,10,FALSE))</f>
        <v/>
      </c>
      <c r="Z18" s="171" t="str">
        <f>IF(Z17="","",VLOOKUP(Z17,【記載例】シフト記号表!$C$6:$L$47,10,FALSE))</f>
        <v/>
      </c>
      <c r="AA18" s="171">
        <f>IF(AA17="","",VLOOKUP(AA17,【記載例】シフト記号表!$C$6:$L$47,10,FALSE))</f>
        <v>8</v>
      </c>
      <c r="AB18" s="171">
        <f>IF(AB17="","",VLOOKUP(AB17,【記載例】シフト記号表!$C$6:$L$47,10,FALSE))</f>
        <v>8</v>
      </c>
      <c r="AC18" s="172">
        <f>IF(AC17="","",VLOOKUP(AC17,【記載例】シフト記号表!$C$6:$L$47,10,FALSE))</f>
        <v>8</v>
      </c>
      <c r="AD18" s="170">
        <f>IF(AD17="","",VLOOKUP(AD17,【記載例】シフト記号表!$C$6:$L$47,10,FALSE))</f>
        <v>8</v>
      </c>
      <c r="AE18" s="171">
        <f>IF(AE17="","",VLOOKUP(AE17,【記載例】シフト記号表!$C$6:$L$47,10,FALSE))</f>
        <v>8</v>
      </c>
      <c r="AF18" s="171" t="str">
        <f>IF(AF17="","",VLOOKUP(AF17,【記載例】シフト記号表!$C$6:$L$47,10,FALSE))</f>
        <v/>
      </c>
      <c r="AG18" s="171" t="str">
        <f>IF(AG17="","",VLOOKUP(AG17,【記載例】シフト記号表!$C$6:$L$47,10,FALSE))</f>
        <v/>
      </c>
      <c r="AH18" s="171">
        <f>IF(AH17="","",VLOOKUP(AH17,【記載例】シフト記号表!$C$6:$L$47,10,FALSE))</f>
        <v>8</v>
      </c>
      <c r="AI18" s="171">
        <f>IF(AI17="","",VLOOKUP(AI17,【記載例】シフト記号表!$C$6:$L$47,10,FALSE))</f>
        <v>8</v>
      </c>
      <c r="AJ18" s="172">
        <f>IF(AJ17="","",VLOOKUP(AJ17,【記載例】シフト記号表!$C$6:$L$47,10,FALSE))</f>
        <v>8</v>
      </c>
      <c r="AK18" s="170">
        <f>IF(AK17="","",VLOOKUP(AK17,【記載例】シフト記号表!$C$6:$L$47,10,FALSE))</f>
        <v>8</v>
      </c>
      <c r="AL18" s="171">
        <f>IF(AL17="","",VLOOKUP(AL17,【記載例】シフト記号表!$C$6:$L$47,10,FALSE))</f>
        <v>8</v>
      </c>
      <c r="AM18" s="171" t="str">
        <f>IF(AM17="","",VLOOKUP(AM17,【記載例】シフト記号表!$C$6:$L$47,10,FALSE))</f>
        <v/>
      </c>
      <c r="AN18" s="171" t="str">
        <f>IF(AN17="","",VLOOKUP(AN17,【記載例】シフト記号表!$C$6:$L$47,10,FALSE))</f>
        <v/>
      </c>
      <c r="AO18" s="171">
        <f>IF(AO17="","",VLOOKUP(AO17,【記載例】シフト記号表!$C$6:$L$47,10,FALSE))</f>
        <v>8</v>
      </c>
      <c r="AP18" s="171">
        <f>IF(AP17="","",VLOOKUP(AP17,【記載例】シフト記号表!$C$6:$L$47,10,FALSE))</f>
        <v>8</v>
      </c>
      <c r="AQ18" s="172">
        <f>IF(AQ17="","",VLOOKUP(AQ17,【記載例】シフト記号表!$C$6:$L$47,10,FALSE))</f>
        <v>8</v>
      </c>
      <c r="AR18" s="170">
        <f>IF(AR17="","",VLOOKUP(AR17,【記載例】シフト記号表!$C$6:$L$47,10,FALSE))</f>
        <v>8</v>
      </c>
      <c r="AS18" s="171">
        <f>IF(AS17="","",VLOOKUP(AS17,【記載例】シフト記号表!$C$6:$L$47,10,FALSE))</f>
        <v>8</v>
      </c>
      <c r="AT18" s="171" t="str">
        <f>IF(AT17="","",VLOOKUP(AT17,【記載例】シフト記号表!$C$6:$L$47,10,FALSE))</f>
        <v/>
      </c>
      <c r="AU18" s="171" t="str">
        <f>IF(AU17="","",VLOOKUP(AU17,【記載例】シフト記号表!$C$6:$L$47,10,FALSE))</f>
        <v/>
      </c>
      <c r="AV18" s="171">
        <f>IF(AV17="","",VLOOKUP(AV17,【記載例】シフト記号表!$C$6:$L$47,10,FALSE))</f>
        <v>8</v>
      </c>
      <c r="AW18" s="171">
        <f>IF(AW17="","",VLOOKUP(AW17,【記載例】シフト記号表!$C$6:$L$47,10,FALSE))</f>
        <v>8</v>
      </c>
      <c r="AX18" s="172">
        <f>IF(AX17="","",VLOOKUP(AX17,【記載例】シフト記号表!$C$6:$L$47,10,FALSE))</f>
        <v>8</v>
      </c>
      <c r="AY18" s="170" t="str">
        <f>IF(AY17="","",VLOOKUP(AY17,【記載例】シフト記号表!$C$6:$L$47,10,FALSE))</f>
        <v/>
      </c>
      <c r="AZ18" s="171" t="str">
        <f>IF(AZ17="","",VLOOKUP(AZ17,【記載例】シフト記号表!$C$6:$L$47,10,FALSE))</f>
        <v/>
      </c>
      <c r="BA18" s="171" t="str">
        <f>IF(BA17="","",VLOOKUP(BA17,【記載例】シフト記号表!$C$6:$L$47,10,FALSE))</f>
        <v/>
      </c>
      <c r="BB18" s="272">
        <f>IF($BE$3="４週",SUM(W18:AX18),IF($BE$3="暦月",SUM(W18:BA18),""))</f>
        <v>160</v>
      </c>
      <c r="BC18" s="273"/>
      <c r="BD18" s="274">
        <f>IF($BE$3="４週",BB18/4,IF($BE$3="暦月",(BB18/($BE$8/7)),""))</f>
        <v>40</v>
      </c>
      <c r="BE18" s="273"/>
      <c r="BF18" s="269"/>
      <c r="BG18" s="270"/>
      <c r="BH18" s="270"/>
      <c r="BI18" s="270"/>
      <c r="BJ18" s="271"/>
    </row>
    <row r="19" spans="2:62" ht="20.25" customHeight="1" x14ac:dyDescent="0.45">
      <c r="B19" s="275">
        <f>B17+1</f>
        <v>3</v>
      </c>
      <c r="C19" s="277" t="s">
        <v>235</v>
      </c>
      <c r="D19" s="278"/>
      <c r="E19" s="160"/>
      <c r="F19" s="161"/>
      <c r="G19" s="160"/>
      <c r="H19" s="161"/>
      <c r="I19" s="281" t="s">
        <v>88</v>
      </c>
      <c r="J19" s="282"/>
      <c r="K19" s="285" t="s">
        <v>204</v>
      </c>
      <c r="L19" s="286"/>
      <c r="M19" s="286"/>
      <c r="N19" s="278"/>
      <c r="O19" s="259" t="s">
        <v>125</v>
      </c>
      <c r="P19" s="260"/>
      <c r="Q19" s="260"/>
      <c r="R19" s="260"/>
      <c r="S19" s="261"/>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2"/>
      <c r="BC19" s="263"/>
      <c r="BD19" s="264"/>
      <c r="BE19" s="265"/>
      <c r="BF19" s="266" t="s">
        <v>252</v>
      </c>
      <c r="BG19" s="267"/>
      <c r="BH19" s="267"/>
      <c r="BI19" s="267"/>
      <c r="BJ19" s="268"/>
    </row>
    <row r="20" spans="2:62" ht="20.25" customHeight="1" x14ac:dyDescent="0.45">
      <c r="B20" s="276"/>
      <c r="C20" s="279"/>
      <c r="D20" s="280"/>
      <c r="E20" s="160"/>
      <c r="F20" s="161" t="str">
        <f>C19</f>
        <v>計画作成責任者</v>
      </c>
      <c r="G20" s="160"/>
      <c r="H20" s="161" t="str">
        <f>I19</f>
        <v>A</v>
      </c>
      <c r="I20" s="283"/>
      <c r="J20" s="284"/>
      <c r="K20" s="287"/>
      <c r="L20" s="288"/>
      <c r="M20" s="288"/>
      <c r="N20" s="280"/>
      <c r="O20" s="259"/>
      <c r="P20" s="260"/>
      <c r="Q20" s="260"/>
      <c r="R20" s="260"/>
      <c r="S20" s="261"/>
      <c r="T20" s="110" t="s">
        <v>181</v>
      </c>
      <c r="U20" s="111"/>
      <c r="V20" s="112"/>
      <c r="W20" s="170">
        <f>IF(W19="","",VLOOKUP(W19,【記載例】シフト記号表!$C$6:$L$47,10,FALSE))</f>
        <v>8</v>
      </c>
      <c r="X20" s="171">
        <f>IF(X19="","",VLOOKUP(X19,【記載例】シフト記号表!$C$6:$L$47,10,FALSE))</f>
        <v>8</v>
      </c>
      <c r="Y20" s="171">
        <f>IF(Y19="","",VLOOKUP(Y19,【記載例】シフト記号表!$C$6:$L$47,10,FALSE))</f>
        <v>8</v>
      </c>
      <c r="Z20" s="171">
        <f>IF(Z19="","",VLOOKUP(Z19,【記載例】シフト記号表!$C$6:$L$47,10,FALSE))</f>
        <v>8</v>
      </c>
      <c r="AA20" s="171" t="str">
        <f>IF(AA19="","",VLOOKUP(AA19,【記載例】シフト記号表!$C$6:$L$47,10,FALSE))</f>
        <v/>
      </c>
      <c r="AB20" s="171" t="str">
        <f>IF(AB19="","",VLOOKUP(AB19,【記載例】シフト記号表!$C$6:$L$47,10,FALSE))</f>
        <v/>
      </c>
      <c r="AC20" s="172">
        <f>IF(AC19="","",VLOOKUP(AC19,【記載例】シフト記号表!$C$6:$L$47,10,FALSE))</f>
        <v>8</v>
      </c>
      <c r="AD20" s="170">
        <f>IF(AD19="","",VLOOKUP(AD19,【記載例】シフト記号表!$C$6:$L$47,10,FALSE))</f>
        <v>8</v>
      </c>
      <c r="AE20" s="171">
        <f>IF(AE19="","",VLOOKUP(AE19,【記載例】シフト記号表!$C$6:$L$47,10,FALSE))</f>
        <v>8</v>
      </c>
      <c r="AF20" s="171">
        <f>IF(AF19="","",VLOOKUP(AF19,【記載例】シフト記号表!$C$6:$L$47,10,FALSE))</f>
        <v>8</v>
      </c>
      <c r="AG20" s="171">
        <f>IF(AG19="","",VLOOKUP(AG19,【記載例】シフト記号表!$C$6:$L$47,10,FALSE))</f>
        <v>8</v>
      </c>
      <c r="AH20" s="171" t="str">
        <f>IF(AH19="","",VLOOKUP(AH19,【記載例】シフト記号表!$C$6:$L$47,10,FALSE))</f>
        <v/>
      </c>
      <c r="AI20" s="171" t="str">
        <f>IF(AI19="","",VLOOKUP(AI19,【記載例】シフト記号表!$C$6:$L$47,10,FALSE))</f>
        <v/>
      </c>
      <c r="AJ20" s="172">
        <f>IF(AJ19="","",VLOOKUP(AJ19,【記載例】シフト記号表!$C$6:$L$47,10,FALSE))</f>
        <v>8</v>
      </c>
      <c r="AK20" s="170">
        <f>IF(AK19="","",VLOOKUP(AK19,【記載例】シフト記号表!$C$6:$L$47,10,FALSE))</f>
        <v>8</v>
      </c>
      <c r="AL20" s="171">
        <f>IF(AL19="","",VLOOKUP(AL19,【記載例】シフト記号表!$C$6:$L$47,10,FALSE))</f>
        <v>8</v>
      </c>
      <c r="AM20" s="171">
        <f>IF(AM19="","",VLOOKUP(AM19,【記載例】シフト記号表!$C$6:$L$47,10,FALSE))</f>
        <v>8</v>
      </c>
      <c r="AN20" s="171">
        <f>IF(AN19="","",VLOOKUP(AN19,【記載例】シフト記号表!$C$6:$L$47,10,FALSE))</f>
        <v>8</v>
      </c>
      <c r="AO20" s="171" t="str">
        <f>IF(AO19="","",VLOOKUP(AO19,【記載例】シフト記号表!$C$6:$L$47,10,FALSE))</f>
        <v/>
      </c>
      <c r="AP20" s="171" t="str">
        <f>IF(AP19="","",VLOOKUP(AP19,【記載例】シフト記号表!$C$6:$L$47,10,FALSE))</f>
        <v/>
      </c>
      <c r="AQ20" s="172">
        <f>IF(AQ19="","",VLOOKUP(AQ19,【記載例】シフト記号表!$C$6:$L$47,10,FALSE))</f>
        <v>8</v>
      </c>
      <c r="AR20" s="170">
        <f>IF(AR19="","",VLOOKUP(AR19,【記載例】シフト記号表!$C$6:$L$47,10,FALSE))</f>
        <v>8</v>
      </c>
      <c r="AS20" s="171">
        <f>IF(AS19="","",VLOOKUP(AS19,【記載例】シフト記号表!$C$6:$L$47,10,FALSE))</f>
        <v>8</v>
      </c>
      <c r="AT20" s="171">
        <f>IF(AT19="","",VLOOKUP(AT19,【記載例】シフト記号表!$C$6:$L$47,10,FALSE))</f>
        <v>8</v>
      </c>
      <c r="AU20" s="171">
        <f>IF(AU19="","",VLOOKUP(AU19,【記載例】シフト記号表!$C$6:$L$47,10,FALSE))</f>
        <v>8</v>
      </c>
      <c r="AV20" s="171" t="str">
        <f>IF(AV19="","",VLOOKUP(AV19,【記載例】シフト記号表!$C$6:$L$47,10,FALSE))</f>
        <v/>
      </c>
      <c r="AW20" s="171" t="str">
        <f>IF(AW19="","",VLOOKUP(AW19,【記載例】シフト記号表!$C$6:$L$47,10,FALSE))</f>
        <v/>
      </c>
      <c r="AX20" s="172">
        <f>IF(AX19="","",VLOOKUP(AX19,【記載例】シフト記号表!$C$6:$L$47,10,FALSE))</f>
        <v>8</v>
      </c>
      <c r="AY20" s="170" t="str">
        <f>IF(AY19="","",VLOOKUP(AY19,【記載例】シフト記号表!$C$6:$L$47,10,FALSE))</f>
        <v/>
      </c>
      <c r="AZ20" s="171" t="str">
        <f>IF(AZ19="","",VLOOKUP(AZ19,【記載例】シフト記号表!$C$6:$L$47,10,FALSE))</f>
        <v/>
      </c>
      <c r="BA20" s="171" t="str">
        <f>IF(BA19="","",VLOOKUP(BA19,【記載例】シフト記号表!$C$6:$L$47,10,FALSE))</f>
        <v/>
      </c>
      <c r="BB20" s="272">
        <f>IF($BE$3="４週",SUM(W20:AX20),IF($BE$3="暦月",SUM(W20:BA20),""))</f>
        <v>160</v>
      </c>
      <c r="BC20" s="273"/>
      <c r="BD20" s="274">
        <f>IF($BE$3="４週",BB20/4,IF($BE$3="暦月",(BB20/($BE$8/7)),""))</f>
        <v>40</v>
      </c>
      <c r="BE20" s="273"/>
      <c r="BF20" s="269"/>
      <c r="BG20" s="270"/>
      <c r="BH20" s="270"/>
      <c r="BI20" s="270"/>
      <c r="BJ20" s="271"/>
    </row>
    <row r="21" spans="2:62" ht="20.25" customHeight="1" x14ac:dyDescent="0.45">
      <c r="B21" s="275">
        <f>B19+1</f>
        <v>4</v>
      </c>
      <c r="C21" s="277" t="s">
        <v>198</v>
      </c>
      <c r="D21" s="278"/>
      <c r="E21" s="160"/>
      <c r="F21" s="161"/>
      <c r="G21" s="160"/>
      <c r="H21" s="161"/>
      <c r="I21" s="281" t="s">
        <v>88</v>
      </c>
      <c r="J21" s="282"/>
      <c r="K21" s="285" t="s">
        <v>89</v>
      </c>
      <c r="L21" s="286"/>
      <c r="M21" s="286"/>
      <c r="N21" s="278"/>
      <c r="O21" s="259" t="s">
        <v>126</v>
      </c>
      <c r="P21" s="260"/>
      <c r="Q21" s="260"/>
      <c r="R21" s="260"/>
      <c r="S21" s="261"/>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2"/>
      <c r="BC21" s="263"/>
      <c r="BD21" s="264"/>
      <c r="BE21" s="265"/>
      <c r="BF21" s="266"/>
      <c r="BG21" s="267"/>
      <c r="BH21" s="267"/>
      <c r="BI21" s="267"/>
      <c r="BJ21" s="268"/>
    </row>
    <row r="22" spans="2:62" ht="20.25" customHeight="1" x14ac:dyDescent="0.45">
      <c r="B22" s="276"/>
      <c r="C22" s="279"/>
      <c r="D22" s="280"/>
      <c r="E22" s="160"/>
      <c r="F22" s="161" t="str">
        <f>C21</f>
        <v>オペレーター</v>
      </c>
      <c r="G22" s="160"/>
      <c r="H22" s="161" t="str">
        <f>I21</f>
        <v>A</v>
      </c>
      <c r="I22" s="283"/>
      <c r="J22" s="284"/>
      <c r="K22" s="287"/>
      <c r="L22" s="288"/>
      <c r="M22" s="288"/>
      <c r="N22" s="280"/>
      <c r="O22" s="259"/>
      <c r="P22" s="260"/>
      <c r="Q22" s="260"/>
      <c r="R22" s="260"/>
      <c r="S22" s="261"/>
      <c r="T22" s="110" t="s">
        <v>181</v>
      </c>
      <c r="U22" s="111"/>
      <c r="V22" s="112"/>
      <c r="W22" s="170">
        <f>IF(W21="","",VLOOKUP(W21,【記載例】シフト記号表!$C$6:$L$47,10,FALSE))</f>
        <v>8</v>
      </c>
      <c r="X22" s="171">
        <f>IF(X21="","",VLOOKUP(X21,【記載例】シフト記号表!$C$6:$L$47,10,FALSE))</f>
        <v>8</v>
      </c>
      <c r="Y22" s="171" t="str">
        <f>IF(Y21="","",VLOOKUP(Y21,【記載例】シフト記号表!$C$6:$L$47,10,FALSE))</f>
        <v/>
      </c>
      <c r="Z22" s="171" t="str">
        <f>IF(Z21="","",VLOOKUP(Z21,【記載例】シフト記号表!$C$6:$L$47,10,FALSE))</f>
        <v/>
      </c>
      <c r="AA22" s="171">
        <f>IF(AA21="","",VLOOKUP(AA21,【記載例】シフト記号表!$C$6:$L$47,10,FALSE))</f>
        <v>8</v>
      </c>
      <c r="AB22" s="171">
        <f>IF(AB21="","",VLOOKUP(AB21,【記載例】シフト記号表!$C$6:$L$47,10,FALSE))</f>
        <v>8</v>
      </c>
      <c r="AC22" s="172">
        <f>IF(AC21="","",VLOOKUP(AC21,【記載例】シフト記号表!$C$6:$L$47,10,FALSE))</f>
        <v>8</v>
      </c>
      <c r="AD22" s="170">
        <f>IF(AD21="","",VLOOKUP(AD21,【記載例】シフト記号表!$C$6:$L$47,10,FALSE))</f>
        <v>8</v>
      </c>
      <c r="AE22" s="171">
        <f>IF(AE21="","",VLOOKUP(AE21,【記載例】シフト記号表!$C$6:$L$47,10,FALSE))</f>
        <v>8</v>
      </c>
      <c r="AF22" s="171" t="str">
        <f>IF(AF21="","",VLOOKUP(AF21,【記載例】シフト記号表!$C$6:$L$47,10,FALSE))</f>
        <v/>
      </c>
      <c r="AG22" s="171" t="str">
        <f>IF(AG21="","",VLOOKUP(AG21,【記載例】シフト記号表!$C$6:$L$47,10,FALSE))</f>
        <v/>
      </c>
      <c r="AH22" s="171">
        <f>IF(AH21="","",VLOOKUP(AH21,【記載例】シフト記号表!$C$6:$L$47,10,FALSE))</f>
        <v>8</v>
      </c>
      <c r="AI22" s="171">
        <f>IF(AI21="","",VLOOKUP(AI21,【記載例】シフト記号表!$C$6:$L$47,10,FALSE))</f>
        <v>8</v>
      </c>
      <c r="AJ22" s="172">
        <f>IF(AJ21="","",VLOOKUP(AJ21,【記載例】シフト記号表!$C$6:$L$47,10,FALSE))</f>
        <v>8</v>
      </c>
      <c r="AK22" s="170">
        <f>IF(AK21="","",VLOOKUP(AK21,【記載例】シフト記号表!$C$6:$L$47,10,FALSE))</f>
        <v>8</v>
      </c>
      <c r="AL22" s="171">
        <f>IF(AL21="","",VLOOKUP(AL21,【記載例】シフト記号表!$C$6:$L$47,10,FALSE))</f>
        <v>8</v>
      </c>
      <c r="AM22" s="171" t="str">
        <f>IF(AM21="","",VLOOKUP(AM21,【記載例】シフト記号表!$C$6:$L$47,10,FALSE))</f>
        <v/>
      </c>
      <c r="AN22" s="171" t="str">
        <f>IF(AN21="","",VLOOKUP(AN21,【記載例】シフト記号表!$C$6:$L$47,10,FALSE))</f>
        <v/>
      </c>
      <c r="AO22" s="171">
        <f>IF(AO21="","",VLOOKUP(AO21,【記載例】シフト記号表!$C$6:$L$47,10,FALSE))</f>
        <v>8</v>
      </c>
      <c r="AP22" s="171">
        <f>IF(AP21="","",VLOOKUP(AP21,【記載例】シフト記号表!$C$6:$L$47,10,FALSE))</f>
        <v>8</v>
      </c>
      <c r="AQ22" s="172">
        <f>IF(AQ21="","",VLOOKUP(AQ21,【記載例】シフト記号表!$C$6:$L$47,10,FALSE))</f>
        <v>8</v>
      </c>
      <c r="AR22" s="170">
        <f>IF(AR21="","",VLOOKUP(AR21,【記載例】シフト記号表!$C$6:$L$47,10,FALSE))</f>
        <v>8</v>
      </c>
      <c r="AS22" s="171">
        <f>IF(AS21="","",VLOOKUP(AS21,【記載例】シフト記号表!$C$6:$L$47,10,FALSE))</f>
        <v>8</v>
      </c>
      <c r="AT22" s="171" t="str">
        <f>IF(AT21="","",VLOOKUP(AT21,【記載例】シフト記号表!$C$6:$L$47,10,FALSE))</f>
        <v/>
      </c>
      <c r="AU22" s="171" t="str">
        <f>IF(AU21="","",VLOOKUP(AU21,【記載例】シフト記号表!$C$6:$L$47,10,FALSE))</f>
        <v/>
      </c>
      <c r="AV22" s="171">
        <f>IF(AV21="","",VLOOKUP(AV21,【記載例】シフト記号表!$C$6:$L$47,10,FALSE))</f>
        <v>8</v>
      </c>
      <c r="AW22" s="171">
        <f>IF(AW21="","",VLOOKUP(AW21,【記載例】シフト記号表!$C$6:$L$47,10,FALSE))</f>
        <v>8</v>
      </c>
      <c r="AX22" s="172">
        <f>IF(AX21="","",VLOOKUP(AX21,【記載例】シフト記号表!$C$6:$L$47,10,FALSE))</f>
        <v>8</v>
      </c>
      <c r="AY22" s="170" t="str">
        <f>IF(AY21="","",VLOOKUP(AY21,【記載例】シフト記号表!$C$6:$L$47,10,FALSE))</f>
        <v/>
      </c>
      <c r="AZ22" s="171" t="str">
        <f>IF(AZ21="","",VLOOKUP(AZ21,【記載例】シフト記号表!$C$6:$L$47,10,FALSE))</f>
        <v/>
      </c>
      <c r="BA22" s="171" t="str">
        <f>IF(BA21="","",VLOOKUP(BA21,【記載例】シフト記号表!$C$6:$L$47,10,FALSE))</f>
        <v/>
      </c>
      <c r="BB22" s="272">
        <f>IF($BE$3="４週",SUM(W22:AX22),IF($BE$3="暦月",SUM(W22:BA22),""))</f>
        <v>160</v>
      </c>
      <c r="BC22" s="273"/>
      <c r="BD22" s="274">
        <f>IF($BE$3="４週",BB22/4,IF($BE$3="暦月",(BB22/($BE$8/7)),""))</f>
        <v>40</v>
      </c>
      <c r="BE22" s="273"/>
      <c r="BF22" s="269"/>
      <c r="BG22" s="270"/>
      <c r="BH22" s="270"/>
      <c r="BI22" s="270"/>
      <c r="BJ22" s="271"/>
    </row>
    <row r="23" spans="2:62" ht="20.25" customHeight="1" x14ac:dyDescent="0.45">
      <c r="B23" s="275">
        <f>B21+1</f>
        <v>5</v>
      </c>
      <c r="C23" s="277" t="s">
        <v>198</v>
      </c>
      <c r="D23" s="278"/>
      <c r="E23" s="160"/>
      <c r="F23" s="161"/>
      <c r="G23" s="160"/>
      <c r="H23" s="161"/>
      <c r="I23" s="281" t="s">
        <v>88</v>
      </c>
      <c r="J23" s="282"/>
      <c r="K23" s="285" t="s">
        <v>89</v>
      </c>
      <c r="L23" s="286"/>
      <c r="M23" s="286"/>
      <c r="N23" s="278"/>
      <c r="O23" s="259" t="s">
        <v>127</v>
      </c>
      <c r="P23" s="260"/>
      <c r="Q23" s="260"/>
      <c r="R23" s="260"/>
      <c r="S23" s="261"/>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2"/>
      <c r="BC23" s="263"/>
      <c r="BD23" s="264"/>
      <c r="BE23" s="265"/>
      <c r="BF23" s="266"/>
      <c r="BG23" s="267"/>
      <c r="BH23" s="267"/>
      <c r="BI23" s="267"/>
      <c r="BJ23" s="268"/>
    </row>
    <row r="24" spans="2:62" ht="20.25" customHeight="1" x14ac:dyDescent="0.45">
      <c r="B24" s="276"/>
      <c r="C24" s="279"/>
      <c r="D24" s="280"/>
      <c r="E24" s="160"/>
      <c r="F24" s="161" t="str">
        <f>C23</f>
        <v>オペレーター</v>
      </c>
      <c r="G24" s="160"/>
      <c r="H24" s="161" t="str">
        <f>I23</f>
        <v>A</v>
      </c>
      <c r="I24" s="283"/>
      <c r="J24" s="284"/>
      <c r="K24" s="287"/>
      <c r="L24" s="288"/>
      <c r="M24" s="288"/>
      <c r="N24" s="280"/>
      <c r="O24" s="259"/>
      <c r="P24" s="260"/>
      <c r="Q24" s="260"/>
      <c r="R24" s="260"/>
      <c r="S24" s="261"/>
      <c r="T24" s="193" t="s">
        <v>181</v>
      </c>
      <c r="U24" s="118"/>
      <c r="V24" s="194"/>
      <c r="W24" s="170">
        <f>IF(W23="","",VLOOKUP(W23,【記載例】シフト記号表!$C$6:$L$47,10,FALSE))</f>
        <v>8.0000000000000018</v>
      </c>
      <c r="X24" s="171">
        <f>IF(X23="","",VLOOKUP(X23,【記載例】シフト記号表!$C$6:$L$47,10,FALSE))</f>
        <v>8.0000000000000018</v>
      </c>
      <c r="Y24" s="171" t="str">
        <f>IF(Y23="","",VLOOKUP(Y23,【記載例】シフト記号表!$C$6:$L$47,10,FALSE))</f>
        <v/>
      </c>
      <c r="Z24" s="171" t="str">
        <f>IF(Z23="","",VLOOKUP(Z23,【記載例】シフト記号表!$C$6:$L$47,10,FALSE))</f>
        <v/>
      </c>
      <c r="AA24" s="171">
        <f>IF(AA23="","",VLOOKUP(AA23,【記載例】シフト記号表!$C$6:$L$47,10,FALSE))</f>
        <v>8.0000000000000018</v>
      </c>
      <c r="AB24" s="171">
        <f>IF(AB23="","",VLOOKUP(AB23,【記載例】シフト記号表!$C$6:$L$47,10,FALSE))</f>
        <v>8.0000000000000018</v>
      </c>
      <c r="AC24" s="172">
        <f>IF(AC23="","",VLOOKUP(AC23,【記載例】シフト記号表!$C$6:$L$47,10,FALSE))</f>
        <v>8.0000000000000018</v>
      </c>
      <c r="AD24" s="170">
        <f>IF(AD23="","",VLOOKUP(AD23,【記載例】シフト記号表!$C$6:$L$47,10,FALSE))</f>
        <v>8.0000000000000018</v>
      </c>
      <c r="AE24" s="171">
        <f>IF(AE23="","",VLOOKUP(AE23,【記載例】シフト記号表!$C$6:$L$47,10,FALSE))</f>
        <v>8.0000000000000018</v>
      </c>
      <c r="AF24" s="171" t="str">
        <f>IF(AF23="","",VLOOKUP(AF23,【記載例】シフト記号表!$C$6:$L$47,10,FALSE))</f>
        <v/>
      </c>
      <c r="AG24" s="171" t="str">
        <f>IF(AG23="","",VLOOKUP(AG23,【記載例】シフト記号表!$C$6:$L$47,10,FALSE))</f>
        <v/>
      </c>
      <c r="AH24" s="171">
        <f>IF(AH23="","",VLOOKUP(AH23,【記載例】シフト記号表!$C$6:$L$47,10,FALSE))</f>
        <v>8.0000000000000018</v>
      </c>
      <c r="AI24" s="171">
        <f>IF(AI23="","",VLOOKUP(AI23,【記載例】シフト記号表!$C$6:$L$47,10,FALSE))</f>
        <v>8.0000000000000018</v>
      </c>
      <c r="AJ24" s="172">
        <f>IF(AJ23="","",VLOOKUP(AJ23,【記載例】シフト記号表!$C$6:$L$47,10,FALSE))</f>
        <v>8.0000000000000018</v>
      </c>
      <c r="AK24" s="170">
        <f>IF(AK23="","",VLOOKUP(AK23,【記載例】シフト記号表!$C$6:$L$47,10,FALSE))</f>
        <v>8.0000000000000018</v>
      </c>
      <c r="AL24" s="171">
        <f>IF(AL23="","",VLOOKUP(AL23,【記載例】シフト記号表!$C$6:$L$47,10,FALSE))</f>
        <v>8.0000000000000018</v>
      </c>
      <c r="AM24" s="171" t="str">
        <f>IF(AM23="","",VLOOKUP(AM23,【記載例】シフト記号表!$C$6:$L$47,10,FALSE))</f>
        <v/>
      </c>
      <c r="AN24" s="171" t="str">
        <f>IF(AN23="","",VLOOKUP(AN23,【記載例】シフト記号表!$C$6:$L$47,10,FALSE))</f>
        <v/>
      </c>
      <c r="AO24" s="171">
        <f>IF(AO23="","",VLOOKUP(AO23,【記載例】シフト記号表!$C$6:$L$47,10,FALSE))</f>
        <v>8.0000000000000018</v>
      </c>
      <c r="AP24" s="171">
        <f>IF(AP23="","",VLOOKUP(AP23,【記載例】シフト記号表!$C$6:$L$47,10,FALSE))</f>
        <v>8.0000000000000018</v>
      </c>
      <c r="AQ24" s="172">
        <f>IF(AQ23="","",VLOOKUP(AQ23,【記載例】シフト記号表!$C$6:$L$47,10,FALSE))</f>
        <v>8.0000000000000018</v>
      </c>
      <c r="AR24" s="170">
        <f>IF(AR23="","",VLOOKUP(AR23,【記載例】シフト記号表!$C$6:$L$47,10,FALSE))</f>
        <v>8.0000000000000018</v>
      </c>
      <c r="AS24" s="171">
        <f>IF(AS23="","",VLOOKUP(AS23,【記載例】シフト記号表!$C$6:$L$47,10,FALSE))</f>
        <v>8.0000000000000018</v>
      </c>
      <c r="AT24" s="171" t="str">
        <f>IF(AT23="","",VLOOKUP(AT23,【記載例】シフト記号表!$C$6:$L$47,10,FALSE))</f>
        <v/>
      </c>
      <c r="AU24" s="171" t="str">
        <f>IF(AU23="","",VLOOKUP(AU23,【記載例】シフト記号表!$C$6:$L$47,10,FALSE))</f>
        <v/>
      </c>
      <c r="AV24" s="171">
        <f>IF(AV23="","",VLOOKUP(AV23,【記載例】シフト記号表!$C$6:$L$47,10,FALSE))</f>
        <v>8.0000000000000018</v>
      </c>
      <c r="AW24" s="171">
        <f>IF(AW23="","",VLOOKUP(AW23,【記載例】シフト記号表!$C$6:$L$47,10,FALSE))</f>
        <v>8.0000000000000018</v>
      </c>
      <c r="AX24" s="172">
        <f>IF(AX23="","",VLOOKUP(AX23,【記載例】シフト記号表!$C$6:$L$47,10,FALSE))</f>
        <v>8.0000000000000018</v>
      </c>
      <c r="AY24" s="170" t="str">
        <f>IF(AY23="","",VLOOKUP(AY23,【記載例】シフト記号表!$C$6:$L$47,10,FALSE))</f>
        <v/>
      </c>
      <c r="AZ24" s="171" t="str">
        <f>IF(AZ23="","",VLOOKUP(AZ23,【記載例】シフト記号表!$C$6:$L$47,10,FALSE))</f>
        <v/>
      </c>
      <c r="BA24" s="171" t="str">
        <f>IF(BA23="","",VLOOKUP(BA23,【記載例】シフト記号表!$C$6:$L$47,10,FALSE))</f>
        <v/>
      </c>
      <c r="BB24" s="272">
        <f>IF($BE$3="４週",SUM(W24:AX24),IF($BE$3="暦月",SUM(W24:BA24),""))</f>
        <v>160.00000000000003</v>
      </c>
      <c r="BC24" s="273"/>
      <c r="BD24" s="274">
        <f>IF($BE$3="４週",BB24/4,IF($BE$3="暦月",(BB24/($BE$8/7)),""))</f>
        <v>40.000000000000007</v>
      </c>
      <c r="BE24" s="273"/>
      <c r="BF24" s="269"/>
      <c r="BG24" s="270"/>
      <c r="BH24" s="270"/>
      <c r="BI24" s="270"/>
      <c r="BJ24" s="271"/>
    </row>
    <row r="25" spans="2:62" ht="20.25" customHeight="1" x14ac:dyDescent="0.45">
      <c r="B25" s="275">
        <f>B23+1</f>
        <v>6</v>
      </c>
      <c r="C25" s="277" t="s">
        <v>198</v>
      </c>
      <c r="D25" s="278"/>
      <c r="E25" s="160"/>
      <c r="F25" s="161"/>
      <c r="G25" s="160"/>
      <c r="H25" s="161"/>
      <c r="I25" s="281" t="s">
        <v>88</v>
      </c>
      <c r="J25" s="282"/>
      <c r="K25" s="285" t="s">
        <v>89</v>
      </c>
      <c r="L25" s="286"/>
      <c r="M25" s="286"/>
      <c r="N25" s="278"/>
      <c r="O25" s="259" t="s">
        <v>194</v>
      </c>
      <c r="P25" s="260"/>
      <c r="Q25" s="260"/>
      <c r="R25" s="260"/>
      <c r="S25" s="261"/>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2"/>
      <c r="BC25" s="263"/>
      <c r="BD25" s="264"/>
      <c r="BE25" s="265"/>
      <c r="BF25" s="266"/>
      <c r="BG25" s="267"/>
      <c r="BH25" s="267"/>
      <c r="BI25" s="267"/>
      <c r="BJ25" s="268"/>
    </row>
    <row r="26" spans="2:62" ht="20.25" customHeight="1" x14ac:dyDescent="0.45">
      <c r="B26" s="276"/>
      <c r="C26" s="279"/>
      <c r="D26" s="280"/>
      <c r="E26" s="160"/>
      <c r="F26" s="161" t="str">
        <f>C25</f>
        <v>オペレーター</v>
      </c>
      <c r="G26" s="160"/>
      <c r="H26" s="161" t="str">
        <f>I25</f>
        <v>A</v>
      </c>
      <c r="I26" s="283"/>
      <c r="J26" s="284"/>
      <c r="K26" s="287"/>
      <c r="L26" s="288"/>
      <c r="M26" s="288"/>
      <c r="N26" s="280"/>
      <c r="O26" s="259"/>
      <c r="P26" s="260"/>
      <c r="Q26" s="260"/>
      <c r="R26" s="260"/>
      <c r="S26" s="261"/>
      <c r="T26" s="110" t="s">
        <v>181</v>
      </c>
      <c r="U26" s="111"/>
      <c r="V26" s="112"/>
      <c r="W26" s="170">
        <f>IF(W25="","",VLOOKUP(W25,【記載例】シフト記号表!$C$6:$L$47,10,FALSE))</f>
        <v>8.0000000000000018</v>
      </c>
      <c r="X26" s="171">
        <f>IF(X25="","",VLOOKUP(X25,【記載例】シフト記号表!$C$6:$L$47,10,FALSE))</f>
        <v>8.0000000000000018</v>
      </c>
      <c r="Y26" s="171">
        <f>IF(Y25="","",VLOOKUP(Y25,【記載例】シフト記号表!$C$6:$L$47,10,FALSE))</f>
        <v>8.0000000000000018</v>
      </c>
      <c r="Z26" s="171">
        <f>IF(Z25="","",VLOOKUP(Z25,【記載例】シフト記号表!$C$6:$L$47,10,FALSE))</f>
        <v>8.0000000000000018</v>
      </c>
      <c r="AA26" s="171" t="str">
        <f>IF(AA25="","",VLOOKUP(AA25,【記載例】シフト記号表!$C$6:$L$47,10,FALSE))</f>
        <v/>
      </c>
      <c r="AB26" s="171" t="str">
        <f>IF(AB25="","",VLOOKUP(AB25,【記載例】シフト記号表!$C$6:$L$47,10,FALSE))</f>
        <v/>
      </c>
      <c r="AC26" s="172">
        <f>IF(AC25="","",VLOOKUP(AC25,【記載例】シフト記号表!$C$6:$L$47,10,FALSE))</f>
        <v>8.0000000000000018</v>
      </c>
      <c r="AD26" s="170">
        <f>IF(AD25="","",VLOOKUP(AD25,【記載例】シフト記号表!$C$6:$L$47,10,FALSE))</f>
        <v>8.0000000000000018</v>
      </c>
      <c r="AE26" s="171">
        <f>IF(AE25="","",VLOOKUP(AE25,【記載例】シフト記号表!$C$6:$L$47,10,FALSE))</f>
        <v>8.0000000000000018</v>
      </c>
      <c r="AF26" s="171">
        <f>IF(AF25="","",VLOOKUP(AF25,【記載例】シフト記号表!$C$6:$L$47,10,FALSE))</f>
        <v>8.0000000000000018</v>
      </c>
      <c r="AG26" s="171">
        <f>IF(AG25="","",VLOOKUP(AG25,【記載例】シフト記号表!$C$6:$L$47,10,FALSE))</f>
        <v>8.0000000000000018</v>
      </c>
      <c r="AH26" s="171" t="str">
        <f>IF(AH25="","",VLOOKUP(AH25,【記載例】シフト記号表!$C$6:$L$47,10,FALSE))</f>
        <v/>
      </c>
      <c r="AI26" s="171" t="str">
        <f>IF(AI25="","",VLOOKUP(AI25,【記載例】シフト記号表!$C$6:$L$47,10,FALSE))</f>
        <v/>
      </c>
      <c r="AJ26" s="172">
        <f>IF(AJ25="","",VLOOKUP(AJ25,【記載例】シフト記号表!$C$6:$L$47,10,FALSE))</f>
        <v>8.0000000000000018</v>
      </c>
      <c r="AK26" s="170">
        <f>IF(AK25="","",VLOOKUP(AK25,【記載例】シフト記号表!$C$6:$L$47,10,FALSE))</f>
        <v>8.0000000000000018</v>
      </c>
      <c r="AL26" s="171">
        <f>IF(AL25="","",VLOOKUP(AL25,【記載例】シフト記号表!$C$6:$L$47,10,FALSE))</f>
        <v>8.0000000000000018</v>
      </c>
      <c r="AM26" s="171">
        <f>IF(AM25="","",VLOOKUP(AM25,【記載例】シフト記号表!$C$6:$L$47,10,FALSE))</f>
        <v>8.0000000000000018</v>
      </c>
      <c r="AN26" s="171">
        <f>IF(AN25="","",VLOOKUP(AN25,【記載例】シフト記号表!$C$6:$L$47,10,FALSE))</f>
        <v>8.0000000000000018</v>
      </c>
      <c r="AO26" s="171" t="str">
        <f>IF(AO25="","",VLOOKUP(AO25,【記載例】シフト記号表!$C$6:$L$47,10,FALSE))</f>
        <v/>
      </c>
      <c r="AP26" s="171" t="str">
        <f>IF(AP25="","",VLOOKUP(AP25,【記載例】シフト記号表!$C$6:$L$47,10,FALSE))</f>
        <v/>
      </c>
      <c r="AQ26" s="172">
        <f>IF(AQ25="","",VLOOKUP(AQ25,【記載例】シフト記号表!$C$6:$L$47,10,FALSE))</f>
        <v>8.0000000000000018</v>
      </c>
      <c r="AR26" s="170">
        <f>IF(AR25="","",VLOOKUP(AR25,【記載例】シフト記号表!$C$6:$L$47,10,FALSE))</f>
        <v>8.0000000000000018</v>
      </c>
      <c r="AS26" s="171">
        <f>IF(AS25="","",VLOOKUP(AS25,【記載例】シフト記号表!$C$6:$L$47,10,FALSE))</f>
        <v>8.0000000000000018</v>
      </c>
      <c r="AT26" s="171">
        <f>IF(AT25="","",VLOOKUP(AT25,【記載例】シフト記号表!$C$6:$L$47,10,FALSE))</f>
        <v>8.0000000000000018</v>
      </c>
      <c r="AU26" s="171">
        <f>IF(AU25="","",VLOOKUP(AU25,【記載例】シフト記号表!$C$6:$L$47,10,FALSE))</f>
        <v>8.0000000000000018</v>
      </c>
      <c r="AV26" s="171" t="str">
        <f>IF(AV25="","",VLOOKUP(AV25,【記載例】シフト記号表!$C$6:$L$47,10,FALSE))</f>
        <v/>
      </c>
      <c r="AW26" s="171" t="str">
        <f>IF(AW25="","",VLOOKUP(AW25,【記載例】シフト記号表!$C$6:$L$47,10,FALSE))</f>
        <v/>
      </c>
      <c r="AX26" s="172">
        <f>IF(AX25="","",VLOOKUP(AX25,【記載例】シフト記号表!$C$6:$L$47,10,FALSE))</f>
        <v>8.0000000000000018</v>
      </c>
      <c r="AY26" s="170" t="str">
        <f>IF(AY25="","",VLOOKUP(AY25,【記載例】シフト記号表!$C$6:$L$47,10,FALSE))</f>
        <v/>
      </c>
      <c r="AZ26" s="171" t="str">
        <f>IF(AZ25="","",VLOOKUP(AZ25,【記載例】シフト記号表!$C$6:$L$47,10,FALSE))</f>
        <v/>
      </c>
      <c r="BA26" s="171" t="str">
        <f>IF(BA25="","",VLOOKUP(BA25,【記載例】シフト記号表!$C$6:$L$47,10,FALSE))</f>
        <v/>
      </c>
      <c r="BB26" s="272">
        <f>IF($BE$3="４週",SUM(W26:AX26),IF($BE$3="暦月",SUM(W26:BA26),""))</f>
        <v>160.00000000000003</v>
      </c>
      <c r="BC26" s="273"/>
      <c r="BD26" s="274">
        <f>IF($BE$3="４週",BB26/4,IF($BE$3="暦月",(BB26/($BE$8/7)),""))</f>
        <v>40.000000000000007</v>
      </c>
      <c r="BE26" s="273"/>
      <c r="BF26" s="269"/>
      <c r="BG26" s="270"/>
      <c r="BH26" s="270"/>
      <c r="BI26" s="270"/>
      <c r="BJ26" s="271"/>
    </row>
    <row r="27" spans="2:62" ht="20.25" customHeight="1" x14ac:dyDescent="0.45">
      <c r="B27" s="275">
        <f>B25+1</f>
        <v>7</v>
      </c>
      <c r="C27" s="277" t="s">
        <v>198</v>
      </c>
      <c r="D27" s="278"/>
      <c r="E27" s="160"/>
      <c r="F27" s="161"/>
      <c r="G27" s="160"/>
      <c r="H27" s="161"/>
      <c r="I27" s="281" t="s">
        <v>88</v>
      </c>
      <c r="J27" s="282"/>
      <c r="K27" s="285" t="s">
        <v>89</v>
      </c>
      <c r="L27" s="286"/>
      <c r="M27" s="286"/>
      <c r="N27" s="278"/>
      <c r="O27" s="259" t="s">
        <v>126</v>
      </c>
      <c r="P27" s="260"/>
      <c r="Q27" s="260"/>
      <c r="R27" s="260"/>
      <c r="S27" s="261"/>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2"/>
      <c r="BC27" s="263"/>
      <c r="BD27" s="264"/>
      <c r="BE27" s="265"/>
      <c r="BF27" s="266"/>
      <c r="BG27" s="267"/>
      <c r="BH27" s="267"/>
      <c r="BI27" s="267"/>
      <c r="BJ27" s="268"/>
    </row>
    <row r="28" spans="2:62" ht="20.25" customHeight="1" x14ac:dyDescent="0.45">
      <c r="B28" s="276"/>
      <c r="C28" s="279"/>
      <c r="D28" s="280"/>
      <c r="E28" s="160"/>
      <c r="F28" s="161" t="str">
        <f>C27</f>
        <v>オペレーター</v>
      </c>
      <c r="G28" s="160"/>
      <c r="H28" s="161" t="str">
        <f>I27</f>
        <v>A</v>
      </c>
      <c r="I28" s="283"/>
      <c r="J28" s="284"/>
      <c r="K28" s="287"/>
      <c r="L28" s="288"/>
      <c r="M28" s="288"/>
      <c r="N28" s="280"/>
      <c r="O28" s="259"/>
      <c r="P28" s="260"/>
      <c r="Q28" s="260"/>
      <c r="R28" s="260"/>
      <c r="S28" s="261"/>
      <c r="T28" s="110" t="s">
        <v>181</v>
      </c>
      <c r="U28" s="111"/>
      <c r="V28" s="112"/>
      <c r="W28" s="170">
        <f>IF(W27="","",VLOOKUP(W27,【記載例】シフト記号表!$C$6:$L$47,10,FALSE))</f>
        <v>8</v>
      </c>
      <c r="X28" s="171">
        <f>IF(X27="","",VLOOKUP(X27,【記載例】シフト記号表!$C$6:$L$47,10,FALSE))</f>
        <v>8</v>
      </c>
      <c r="Y28" s="171">
        <f>IF(Y27="","",VLOOKUP(Y27,【記載例】シフト記号表!$C$6:$L$47,10,FALSE))</f>
        <v>8</v>
      </c>
      <c r="Z28" s="171">
        <f>IF(Z27="","",VLOOKUP(Z27,【記載例】シフト記号表!$C$6:$L$47,10,FALSE))</f>
        <v>8</v>
      </c>
      <c r="AA28" s="171" t="str">
        <f>IF(AA27="","",VLOOKUP(AA27,【記載例】シフト記号表!$C$6:$L$47,10,FALSE))</f>
        <v/>
      </c>
      <c r="AB28" s="171" t="str">
        <f>IF(AB27="","",VLOOKUP(AB27,【記載例】シフト記号表!$C$6:$L$47,10,FALSE))</f>
        <v/>
      </c>
      <c r="AC28" s="172">
        <f>IF(AC27="","",VLOOKUP(AC27,【記載例】シフト記号表!$C$6:$L$47,10,FALSE))</f>
        <v>8</v>
      </c>
      <c r="AD28" s="170">
        <f>IF(AD27="","",VLOOKUP(AD27,【記載例】シフト記号表!$C$6:$L$47,10,FALSE))</f>
        <v>8</v>
      </c>
      <c r="AE28" s="171">
        <f>IF(AE27="","",VLOOKUP(AE27,【記載例】シフト記号表!$C$6:$L$47,10,FALSE))</f>
        <v>8</v>
      </c>
      <c r="AF28" s="171">
        <f>IF(AF27="","",VLOOKUP(AF27,【記載例】シフト記号表!$C$6:$L$47,10,FALSE))</f>
        <v>8</v>
      </c>
      <c r="AG28" s="171">
        <f>IF(AG27="","",VLOOKUP(AG27,【記載例】シフト記号表!$C$6:$L$47,10,FALSE))</f>
        <v>8</v>
      </c>
      <c r="AH28" s="171" t="str">
        <f>IF(AH27="","",VLOOKUP(AH27,【記載例】シフト記号表!$C$6:$L$47,10,FALSE))</f>
        <v/>
      </c>
      <c r="AI28" s="171" t="str">
        <f>IF(AI27="","",VLOOKUP(AI27,【記載例】シフト記号表!$C$6:$L$47,10,FALSE))</f>
        <v/>
      </c>
      <c r="AJ28" s="172">
        <f>IF(AJ27="","",VLOOKUP(AJ27,【記載例】シフト記号表!$C$6:$L$47,10,FALSE))</f>
        <v>8</v>
      </c>
      <c r="AK28" s="170">
        <f>IF(AK27="","",VLOOKUP(AK27,【記載例】シフト記号表!$C$6:$L$47,10,FALSE))</f>
        <v>8</v>
      </c>
      <c r="AL28" s="171">
        <f>IF(AL27="","",VLOOKUP(AL27,【記載例】シフト記号表!$C$6:$L$47,10,FALSE))</f>
        <v>8</v>
      </c>
      <c r="AM28" s="171">
        <f>IF(AM27="","",VLOOKUP(AM27,【記載例】シフト記号表!$C$6:$L$47,10,FALSE))</f>
        <v>8</v>
      </c>
      <c r="AN28" s="171">
        <f>IF(AN27="","",VLOOKUP(AN27,【記載例】シフト記号表!$C$6:$L$47,10,FALSE))</f>
        <v>8</v>
      </c>
      <c r="AO28" s="171" t="str">
        <f>IF(AO27="","",VLOOKUP(AO27,【記載例】シフト記号表!$C$6:$L$47,10,FALSE))</f>
        <v/>
      </c>
      <c r="AP28" s="171" t="str">
        <f>IF(AP27="","",VLOOKUP(AP27,【記載例】シフト記号表!$C$6:$L$47,10,FALSE))</f>
        <v/>
      </c>
      <c r="AQ28" s="172">
        <f>IF(AQ27="","",VLOOKUP(AQ27,【記載例】シフト記号表!$C$6:$L$47,10,FALSE))</f>
        <v>8</v>
      </c>
      <c r="AR28" s="170">
        <f>IF(AR27="","",VLOOKUP(AR27,【記載例】シフト記号表!$C$6:$L$47,10,FALSE))</f>
        <v>8</v>
      </c>
      <c r="AS28" s="171">
        <f>IF(AS27="","",VLOOKUP(AS27,【記載例】シフト記号表!$C$6:$L$47,10,FALSE))</f>
        <v>8</v>
      </c>
      <c r="AT28" s="171">
        <f>IF(AT27="","",VLOOKUP(AT27,【記載例】シフト記号表!$C$6:$L$47,10,FALSE))</f>
        <v>8</v>
      </c>
      <c r="AU28" s="171">
        <f>IF(AU27="","",VLOOKUP(AU27,【記載例】シフト記号表!$C$6:$L$47,10,FALSE))</f>
        <v>8</v>
      </c>
      <c r="AV28" s="171" t="str">
        <f>IF(AV27="","",VLOOKUP(AV27,【記載例】シフト記号表!$C$6:$L$47,10,FALSE))</f>
        <v/>
      </c>
      <c r="AW28" s="171" t="str">
        <f>IF(AW27="","",VLOOKUP(AW27,【記載例】シフト記号表!$C$6:$L$47,10,FALSE))</f>
        <v/>
      </c>
      <c r="AX28" s="172">
        <f>IF(AX27="","",VLOOKUP(AX27,【記載例】シフト記号表!$C$6:$L$47,10,FALSE))</f>
        <v>8</v>
      </c>
      <c r="AY28" s="170" t="str">
        <f>IF(AY27="","",VLOOKUP(AY27,【記載例】シフト記号表!$C$6:$L$47,10,FALSE))</f>
        <v/>
      </c>
      <c r="AZ28" s="171" t="str">
        <f>IF(AZ27="","",VLOOKUP(AZ27,【記載例】シフト記号表!$C$6:$L$47,10,FALSE))</f>
        <v/>
      </c>
      <c r="BA28" s="171" t="str">
        <f>IF(BA27="","",VLOOKUP(BA27,【記載例】シフト記号表!$C$6:$L$47,10,FALSE))</f>
        <v/>
      </c>
      <c r="BB28" s="272">
        <f>IF($BE$3="４週",SUM(W28:AX28),IF($BE$3="暦月",SUM(W28:BA28),""))</f>
        <v>160</v>
      </c>
      <c r="BC28" s="273"/>
      <c r="BD28" s="274">
        <f>IF($BE$3="４週",BB28/4,IF($BE$3="暦月",(BB28/($BE$8/7)),""))</f>
        <v>40</v>
      </c>
      <c r="BE28" s="273"/>
      <c r="BF28" s="269"/>
      <c r="BG28" s="270"/>
      <c r="BH28" s="270"/>
      <c r="BI28" s="270"/>
      <c r="BJ28" s="271"/>
    </row>
    <row r="29" spans="2:62" ht="20.25" customHeight="1" x14ac:dyDescent="0.45">
      <c r="B29" s="275">
        <f>B27+1</f>
        <v>8</v>
      </c>
      <c r="C29" s="277" t="s">
        <v>214</v>
      </c>
      <c r="D29" s="278"/>
      <c r="E29" s="160"/>
      <c r="F29" s="161"/>
      <c r="G29" s="160"/>
      <c r="H29" s="161"/>
      <c r="I29" s="281" t="s">
        <v>88</v>
      </c>
      <c r="J29" s="282"/>
      <c r="K29" s="285" t="s">
        <v>202</v>
      </c>
      <c r="L29" s="286"/>
      <c r="M29" s="286"/>
      <c r="N29" s="278"/>
      <c r="O29" s="259" t="s">
        <v>128</v>
      </c>
      <c r="P29" s="260"/>
      <c r="Q29" s="260"/>
      <c r="R29" s="260"/>
      <c r="S29" s="261"/>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2"/>
      <c r="BC29" s="263"/>
      <c r="BD29" s="264"/>
      <c r="BE29" s="265"/>
      <c r="BF29" s="266"/>
      <c r="BG29" s="267"/>
      <c r="BH29" s="267"/>
      <c r="BI29" s="267"/>
      <c r="BJ29" s="268"/>
    </row>
    <row r="30" spans="2:62" ht="20.25" customHeight="1" x14ac:dyDescent="0.45">
      <c r="B30" s="276"/>
      <c r="C30" s="279"/>
      <c r="D30" s="280"/>
      <c r="E30" s="160"/>
      <c r="F30" s="161" t="str">
        <f>C29</f>
        <v>訪問介護員</v>
      </c>
      <c r="G30" s="160"/>
      <c r="H30" s="161" t="str">
        <f>I29</f>
        <v>A</v>
      </c>
      <c r="I30" s="283"/>
      <c r="J30" s="284"/>
      <c r="K30" s="287"/>
      <c r="L30" s="288"/>
      <c r="M30" s="288"/>
      <c r="N30" s="280"/>
      <c r="O30" s="259"/>
      <c r="P30" s="260"/>
      <c r="Q30" s="260"/>
      <c r="R30" s="260"/>
      <c r="S30" s="261"/>
      <c r="T30" s="110" t="s">
        <v>181</v>
      </c>
      <c r="U30" s="111"/>
      <c r="V30" s="112"/>
      <c r="W30" s="170">
        <f>IF(W29="","",VLOOKUP(W29,【記載例】シフト記号表!$C$6:$L$47,10,FALSE))</f>
        <v>8</v>
      </c>
      <c r="X30" s="171">
        <f>IF(X29="","",VLOOKUP(X29,【記載例】シフト記号表!$C$6:$L$47,10,FALSE))</f>
        <v>8</v>
      </c>
      <c r="Y30" s="171" t="str">
        <f>IF(Y29="","",VLOOKUP(Y29,【記載例】シフト記号表!$C$6:$L$47,10,FALSE))</f>
        <v/>
      </c>
      <c r="Z30" s="171" t="str">
        <f>IF(Z29="","",VLOOKUP(Z29,【記載例】シフト記号表!$C$6:$L$47,10,FALSE))</f>
        <v/>
      </c>
      <c r="AA30" s="171">
        <f>IF(AA29="","",VLOOKUP(AA29,【記載例】シフト記号表!$C$6:$L$47,10,FALSE))</f>
        <v>8</v>
      </c>
      <c r="AB30" s="171">
        <f>IF(AB29="","",VLOOKUP(AB29,【記載例】シフト記号表!$C$6:$L$47,10,FALSE))</f>
        <v>8</v>
      </c>
      <c r="AC30" s="172">
        <f>IF(AC29="","",VLOOKUP(AC29,【記載例】シフト記号表!$C$6:$L$47,10,FALSE))</f>
        <v>8</v>
      </c>
      <c r="AD30" s="170">
        <f>IF(AD29="","",VLOOKUP(AD29,【記載例】シフト記号表!$C$6:$L$47,10,FALSE))</f>
        <v>8</v>
      </c>
      <c r="AE30" s="171">
        <f>IF(AE29="","",VLOOKUP(AE29,【記載例】シフト記号表!$C$6:$L$47,10,FALSE))</f>
        <v>8</v>
      </c>
      <c r="AF30" s="171" t="str">
        <f>IF(AF29="","",VLOOKUP(AF29,【記載例】シフト記号表!$C$6:$L$47,10,FALSE))</f>
        <v/>
      </c>
      <c r="AG30" s="171" t="str">
        <f>IF(AG29="","",VLOOKUP(AG29,【記載例】シフト記号表!$C$6:$L$47,10,FALSE))</f>
        <v/>
      </c>
      <c r="AH30" s="171">
        <f>IF(AH29="","",VLOOKUP(AH29,【記載例】シフト記号表!$C$6:$L$47,10,FALSE))</f>
        <v>8</v>
      </c>
      <c r="AI30" s="171">
        <f>IF(AI29="","",VLOOKUP(AI29,【記載例】シフト記号表!$C$6:$L$47,10,FALSE))</f>
        <v>8</v>
      </c>
      <c r="AJ30" s="172">
        <f>IF(AJ29="","",VLOOKUP(AJ29,【記載例】シフト記号表!$C$6:$L$47,10,FALSE))</f>
        <v>8</v>
      </c>
      <c r="AK30" s="170">
        <f>IF(AK29="","",VLOOKUP(AK29,【記載例】シフト記号表!$C$6:$L$47,10,FALSE))</f>
        <v>8</v>
      </c>
      <c r="AL30" s="171">
        <f>IF(AL29="","",VLOOKUP(AL29,【記載例】シフト記号表!$C$6:$L$47,10,FALSE))</f>
        <v>8</v>
      </c>
      <c r="AM30" s="171" t="str">
        <f>IF(AM29="","",VLOOKUP(AM29,【記載例】シフト記号表!$C$6:$L$47,10,FALSE))</f>
        <v/>
      </c>
      <c r="AN30" s="171" t="str">
        <f>IF(AN29="","",VLOOKUP(AN29,【記載例】シフト記号表!$C$6:$L$47,10,FALSE))</f>
        <v/>
      </c>
      <c r="AO30" s="171">
        <f>IF(AO29="","",VLOOKUP(AO29,【記載例】シフト記号表!$C$6:$L$47,10,FALSE))</f>
        <v>8</v>
      </c>
      <c r="AP30" s="171">
        <f>IF(AP29="","",VLOOKUP(AP29,【記載例】シフト記号表!$C$6:$L$47,10,FALSE))</f>
        <v>8</v>
      </c>
      <c r="AQ30" s="172">
        <f>IF(AQ29="","",VLOOKUP(AQ29,【記載例】シフト記号表!$C$6:$L$47,10,FALSE))</f>
        <v>8</v>
      </c>
      <c r="AR30" s="170">
        <f>IF(AR29="","",VLOOKUP(AR29,【記載例】シフト記号表!$C$6:$L$47,10,FALSE))</f>
        <v>8</v>
      </c>
      <c r="AS30" s="171">
        <f>IF(AS29="","",VLOOKUP(AS29,【記載例】シフト記号表!$C$6:$L$47,10,FALSE))</f>
        <v>8</v>
      </c>
      <c r="AT30" s="171" t="str">
        <f>IF(AT29="","",VLOOKUP(AT29,【記載例】シフト記号表!$C$6:$L$47,10,FALSE))</f>
        <v/>
      </c>
      <c r="AU30" s="171" t="str">
        <f>IF(AU29="","",VLOOKUP(AU29,【記載例】シフト記号表!$C$6:$L$47,10,FALSE))</f>
        <v/>
      </c>
      <c r="AV30" s="171">
        <f>IF(AV29="","",VLOOKUP(AV29,【記載例】シフト記号表!$C$6:$L$47,10,FALSE))</f>
        <v>8</v>
      </c>
      <c r="AW30" s="171">
        <f>IF(AW29="","",VLOOKUP(AW29,【記載例】シフト記号表!$C$6:$L$47,10,FALSE))</f>
        <v>8</v>
      </c>
      <c r="AX30" s="172">
        <f>IF(AX29="","",VLOOKUP(AX29,【記載例】シフト記号表!$C$6:$L$47,10,FALSE))</f>
        <v>8</v>
      </c>
      <c r="AY30" s="170" t="str">
        <f>IF(AY29="","",VLOOKUP(AY29,【記載例】シフト記号表!$C$6:$L$47,10,FALSE))</f>
        <v/>
      </c>
      <c r="AZ30" s="171" t="str">
        <f>IF(AZ29="","",VLOOKUP(AZ29,【記載例】シフト記号表!$C$6:$L$47,10,FALSE))</f>
        <v/>
      </c>
      <c r="BA30" s="171" t="str">
        <f>IF(BA29="","",VLOOKUP(BA29,【記載例】シフト記号表!$C$6:$L$47,10,FALSE))</f>
        <v/>
      </c>
      <c r="BB30" s="272">
        <f>IF($BE$3="４週",SUM(W30:AX30),IF($BE$3="暦月",SUM(W30:BA30),""))</f>
        <v>160</v>
      </c>
      <c r="BC30" s="273"/>
      <c r="BD30" s="274">
        <f>IF($BE$3="４週",BB30/4,IF($BE$3="暦月",(BB30/($BE$8/7)),""))</f>
        <v>40</v>
      </c>
      <c r="BE30" s="273"/>
      <c r="BF30" s="269"/>
      <c r="BG30" s="270"/>
      <c r="BH30" s="270"/>
      <c r="BI30" s="270"/>
      <c r="BJ30" s="271"/>
    </row>
    <row r="31" spans="2:62" ht="20.25" customHeight="1" x14ac:dyDescent="0.45">
      <c r="B31" s="275">
        <f>B29+1</f>
        <v>9</v>
      </c>
      <c r="C31" s="277" t="s">
        <v>214</v>
      </c>
      <c r="D31" s="278"/>
      <c r="E31" s="160"/>
      <c r="F31" s="161"/>
      <c r="G31" s="160"/>
      <c r="H31" s="161"/>
      <c r="I31" s="281" t="s">
        <v>88</v>
      </c>
      <c r="J31" s="282"/>
      <c r="K31" s="285" t="s">
        <v>202</v>
      </c>
      <c r="L31" s="286"/>
      <c r="M31" s="286"/>
      <c r="N31" s="278"/>
      <c r="O31" s="259" t="s">
        <v>129</v>
      </c>
      <c r="P31" s="260"/>
      <c r="Q31" s="260"/>
      <c r="R31" s="260"/>
      <c r="S31" s="261"/>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2"/>
      <c r="BC31" s="263"/>
      <c r="BD31" s="264"/>
      <c r="BE31" s="265"/>
      <c r="BF31" s="266"/>
      <c r="BG31" s="267"/>
      <c r="BH31" s="267"/>
      <c r="BI31" s="267"/>
      <c r="BJ31" s="268"/>
    </row>
    <row r="32" spans="2:62" ht="20.25" customHeight="1" x14ac:dyDescent="0.45">
      <c r="B32" s="276"/>
      <c r="C32" s="279"/>
      <c r="D32" s="280"/>
      <c r="E32" s="160"/>
      <c r="F32" s="161" t="str">
        <f>C31</f>
        <v>訪問介護員</v>
      </c>
      <c r="G32" s="160"/>
      <c r="H32" s="161" t="str">
        <f>I31</f>
        <v>A</v>
      </c>
      <c r="I32" s="283"/>
      <c r="J32" s="284"/>
      <c r="K32" s="287"/>
      <c r="L32" s="288"/>
      <c r="M32" s="288"/>
      <c r="N32" s="280"/>
      <c r="O32" s="259"/>
      <c r="P32" s="260"/>
      <c r="Q32" s="260"/>
      <c r="R32" s="260"/>
      <c r="S32" s="261"/>
      <c r="T32" s="193" t="s">
        <v>181</v>
      </c>
      <c r="U32" s="118"/>
      <c r="V32" s="194"/>
      <c r="W32" s="170">
        <f>IF(W31="","",VLOOKUP(W31,【記載例】シフト記号表!$C$6:$L$47,10,FALSE))</f>
        <v>8.0000000000000018</v>
      </c>
      <c r="X32" s="171">
        <f>IF(X31="","",VLOOKUP(X31,【記載例】シフト記号表!$C$6:$L$47,10,FALSE))</f>
        <v>8.0000000000000018</v>
      </c>
      <c r="Y32" s="171" t="str">
        <f>IF(Y31="","",VLOOKUP(Y31,【記載例】シフト記号表!$C$6:$L$47,10,FALSE))</f>
        <v/>
      </c>
      <c r="Z32" s="171" t="str">
        <f>IF(Z31="","",VLOOKUP(Z31,【記載例】シフト記号表!$C$6:$L$47,10,FALSE))</f>
        <v/>
      </c>
      <c r="AA32" s="171">
        <f>IF(AA31="","",VLOOKUP(AA31,【記載例】シフト記号表!$C$6:$L$47,10,FALSE))</f>
        <v>8.0000000000000018</v>
      </c>
      <c r="AB32" s="171">
        <f>IF(AB31="","",VLOOKUP(AB31,【記載例】シフト記号表!$C$6:$L$47,10,FALSE))</f>
        <v>8.0000000000000018</v>
      </c>
      <c r="AC32" s="172">
        <f>IF(AC31="","",VLOOKUP(AC31,【記載例】シフト記号表!$C$6:$L$47,10,FALSE))</f>
        <v>8.0000000000000018</v>
      </c>
      <c r="AD32" s="170">
        <f>IF(AD31="","",VLOOKUP(AD31,【記載例】シフト記号表!$C$6:$L$47,10,FALSE))</f>
        <v>8.0000000000000018</v>
      </c>
      <c r="AE32" s="171">
        <f>IF(AE31="","",VLOOKUP(AE31,【記載例】シフト記号表!$C$6:$L$47,10,FALSE))</f>
        <v>8.0000000000000018</v>
      </c>
      <c r="AF32" s="171" t="str">
        <f>IF(AF31="","",VLOOKUP(AF31,【記載例】シフト記号表!$C$6:$L$47,10,FALSE))</f>
        <v/>
      </c>
      <c r="AG32" s="171" t="str">
        <f>IF(AG31="","",VLOOKUP(AG31,【記載例】シフト記号表!$C$6:$L$47,10,FALSE))</f>
        <v/>
      </c>
      <c r="AH32" s="171">
        <f>IF(AH31="","",VLOOKUP(AH31,【記載例】シフト記号表!$C$6:$L$47,10,FALSE))</f>
        <v>8.0000000000000018</v>
      </c>
      <c r="AI32" s="171">
        <f>IF(AI31="","",VLOOKUP(AI31,【記載例】シフト記号表!$C$6:$L$47,10,FALSE))</f>
        <v>8.0000000000000018</v>
      </c>
      <c r="AJ32" s="172">
        <f>IF(AJ31="","",VLOOKUP(AJ31,【記載例】シフト記号表!$C$6:$L$47,10,FALSE))</f>
        <v>8.0000000000000018</v>
      </c>
      <c r="AK32" s="170">
        <f>IF(AK31="","",VLOOKUP(AK31,【記載例】シフト記号表!$C$6:$L$47,10,FALSE))</f>
        <v>8.0000000000000018</v>
      </c>
      <c r="AL32" s="171">
        <f>IF(AL31="","",VLOOKUP(AL31,【記載例】シフト記号表!$C$6:$L$47,10,FALSE))</f>
        <v>8.0000000000000018</v>
      </c>
      <c r="AM32" s="171" t="str">
        <f>IF(AM31="","",VLOOKUP(AM31,【記載例】シフト記号表!$C$6:$L$47,10,FALSE))</f>
        <v/>
      </c>
      <c r="AN32" s="171" t="str">
        <f>IF(AN31="","",VLOOKUP(AN31,【記載例】シフト記号表!$C$6:$L$47,10,FALSE))</f>
        <v/>
      </c>
      <c r="AO32" s="171">
        <f>IF(AO31="","",VLOOKUP(AO31,【記載例】シフト記号表!$C$6:$L$47,10,FALSE))</f>
        <v>8.0000000000000018</v>
      </c>
      <c r="AP32" s="171">
        <f>IF(AP31="","",VLOOKUP(AP31,【記載例】シフト記号表!$C$6:$L$47,10,FALSE))</f>
        <v>8.0000000000000018</v>
      </c>
      <c r="AQ32" s="172">
        <f>IF(AQ31="","",VLOOKUP(AQ31,【記載例】シフト記号表!$C$6:$L$47,10,FALSE))</f>
        <v>8.0000000000000018</v>
      </c>
      <c r="AR32" s="170">
        <f>IF(AR31="","",VLOOKUP(AR31,【記載例】シフト記号表!$C$6:$L$47,10,FALSE))</f>
        <v>8.0000000000000018</v>
      </c>
      <c r="AS32" s="171">
        <f>IF(AS31="","",VLOOKUP(AS31,【記載例】シフト記号表!$C$6:$L$47,10,FALSE))</f>
        <v>8.0000000000000018</v>
      </c>
      <c r="AT32" s="171" t="str">
        <f>IF(AT31="","",VLOOKUP(AT31,【記載例】シフト記号表!$C$6:$L$47,10,FALSE))</f>
        <v/>
      </c>
      <c r="AU32" s="171" t="str">
        <f>IF(AU31="","",VLOOKUP(AU31,【記載例】シフト記号表!$C$6:$L$47,10,FALSE))</f>
        <v/>
      </c>
      <c r="AV32" s="171">
        <f>IF(AV31="","",VLOOKUP(AV31,【記載例】シフト記号表!$C$6:$L$47,10,FALSE))</f>
        <v>8.0000000000000018</v>
      </c>
      <c r="AW32" s="171">
        <f>IF(AW31="","",VLOOKUP(AW31,【記載例】シフト記号表!$C$6:$L$47,10,FALSE))</f>
        <v>8.0000000000000018</v>
      </c>
      <c r="AX32" s="172">
        <f>IF(AX31="","",VLOOKUP(AX31,【記載例】シフト記号表!$C$6:$L$47,10,FALSE))</f>
        <v>8.0000000000000018</v>
      </c>
      <c r="AY32" s="170" t="str">
        <f>IF(AY31="","",VLOOKUP(AY31,【記載例】シフト記号表!$C$6:$L$47,10,FALSE))</f>
        <v/>
      </c>
      <c r="AZ32" s="171" t="str">
        <f>IF(AZ31="","",VLOOKUP(AZ31,【記載例】シフト記号表!$C$6:$L$47,10,FALSE))</f>
        <v/>
      </c>
      <c r="BA32" s="171" t="str">
        <f>IF(BA31="","",VLOOKUP(BA31,【記載例】シフト記号表!$C$6:$L$47,10,FALSE))</f>
        <v/>
      </c>
      <c r="BB32" s="272">
        <f>IF($BE$3="４週",SUM(W32:AX32),IF($BE$3="暦月",SUM(W32:BA32),""))</f>
        <v>160.00000000000003</v>
      </c>
      <c r="BC32" s="273"/>
      <c r="BD32" s="274">
        <f>IF($BE$3="４週",BB32/4,IF($BE$3="暦月",(BB32/($BE$8/7)),""))</f>
        <v>40.000000000000007</v>
      </c>
      <c r="BE32" s="273"/>
      <c r="BF32" s="269"/>
      <c r="BG32" s="270"/>
      <c r="BH32" s="270"/>
      <c r="BI32" s="270"/>
      <c r="BJ32" s="271"/>
    </row>
    <row r="33" spans="2:62" ht="20.25" customHeight="1" x14ac:dyDescent="0.45">
      <c r="B33" s="275">
        <f>B31+1</f>
        <v>10</v>
      </c>
      <c r="C33" s="277" t="s">
        <v>214</v>
      </c>
      <c r="D33" s="278"/>
      <c r="E33" s="160"/>
      <c r="F33" s="161"/>
      <c r="G33" s="160"/>
      <c r="H33" s="161"/>
      <c r="I33" s="281" t="s">
        <v>88</v>
      </c>
      <c r="J33" s="282"/>
      <c r="K33" s="285" t="s">
        <v>19</v>
      </c>
      <c r="L33" s="286"/>
      <c r="M33" s="286"/>
      <c r="N33" s="278"/>
      <c r="O33" s="259" t="s">
        <v>130</v>
      </c>
      <c r="P33" s="260"/>
      <c r="Q33" s="260"/>
      <c r="R33" s="260"/>
      <c r="S33" s="261"/>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2"/>
      <c r="BC33" s="263"/>
      <c r="BD33" s="264"/>
      <c r="BE33" s="265"/>
      <c r="BF33" s="266"/>
      <c r="BG33" s="267"/>
      <c r="BH33" s="267"/>
      <c r="BI33" s="267"/>
      <c r="BJ33" s="268"/>
    </row>
    <row r="34" spans="2:62" ht="20.25" customHeight="1" x14ac:dyDescent="0.45">
      <c r="B34" s="276"/>
      <c r="C34" s="279"/>
      <c r="D34" s="280"/>
      <c r="E34" s="160"/>
      <c r="F34" s="161" t="str">
        <f>C33</f>
        <v>訪問介護員</v>
      </c>
      <c r="G34" s="160"/>
      <c r="H34" s="161" t="str">
        <f>I33</f>
        <v>A</v>
      </c>
      <c r="I34" s="283"/>
      <c r="J34" s="284"/>
      <c r="K34" s="287"/>
      <c r="L34" s="288"/>
      <c r="M34" s="288"/>
      <c r="N34" s="280"/>
      <c r="O34" s="259"/>
      <c r="P34" s="260"/>
      <c r="Q34" s="260"/>
      <c r="R34" s="260"/>
      <c r="S34" s="261"/>
      <c r="T34" s="193" t="s">
        <v>181</v>
      </c>
      <c r="U34" s="118"/>
      <c r="V34" s="194"/>
      <c r="W34" s="170">
        <f>IF(W33="","",VLOOKUP(W33,【記載例】シフト記号表!$C$6:$L$47,10,FALSE))</f>
        <v>8</v>
      </c>
      <c r="X34" s="171">
        <f>IF(X33="","",VLOOKUP(X33,【記載例】シフト記号表!$C$6:$L$47,10,FALSE))</f>
        <v>8</v>
      </c>
      <c r="Y34" s="171" t="str">
        <f>IF(Y33="","",VLOOKUP(Y33,【記載例】シフト記号表!$C$6:$L$47,10,FALSE))</f>
        <v/>
      </c>
      <c r="Z34" s="171" t="str">
        <f>IF(Z33="","",VLOOKUP(Z33,【記載例】シフト記号表!$C$6:$L$47,10,FALSE))</f>
        <v/>
      </c>
      <c r="AA34" s="171">
        <f>IF(AA33="","",VLOOKUP(AA33,【記載例】シフト記号表!$C$6:$L$47,10,FALSE))</f>
        <v>8</v>
      </c>
      <c r="AB34" s="171">
        <f>IF(AB33="","",VLOOKUP(AB33,【記載例】シフト記号表!$C$6:$L$47,10,FALSE))</f>
        <v>8</v>
      </c>
      <c r="AC34" s="172">
        <f>IF(AC33="","",VLOOKUP(AC33,【記載例】シフト記号表!$C$6:$L$47,10,FALSE))</f>
        <v>8</v>
      </c>
      <c r="AD34" s="170">
        <f>IF(AD33="","",VLOOKUP(AD33,【記載例】シフト記号表!$C$6:$L$47,10,FALSE))</f>
        <v>8</v>
      </c>
      <c r="AE34" s="171">
        <f>IF(AE33="","",VLOOKUP(AE33,【記載例】シフト記号表!$C$6:$L$47,10,FALSE))</f>
        <v>8</v>
      </c>
      <c r="AF34" s="171" t="str">
        <f>IF(AF33="","",VLOOKUP(AF33,【記載例】シフト記号表!$C$6:$L$47,10,FALSE))</f>
        <v/>
      </c>
      <c r="AG34" s="171" t="str">
        <f>IF(AG33="","",VLOOKUP(AG33,【記載例】シフト記号表!$C$6:$L$47,10,FALSE))</f>
        <v/>
      </c>
      <c r="AH34" s="171">
        <f>IF(AH33="","",VLOOKUP(AH33,【記載例】シフト記号表!$C$6:$L$47,10,FALSE))</f>
        <v>8</v>
      </c>
      <c r="AI34" s="171">
        <f>IF(AI33="","",VLOOKUP(AI33,【記載例】シフト記号表!$C$6:$L$47,10,FALSE))</f>
        <v>8</v>
      </c>
      <c r="AJ34" s="172">
        <f>IF(AJ33="","",VLOOKUP(AJ33,【記載例】シフト記号表!$C$6:$L$47,10,FALSE))</f>
        <v>8</v>
      </c>
      <c r="AK34" s="170">
        <f>IF(AK33="","",VLOOKUP(AK33,【記載例】シフト記号表!$C$6:$L$47,10,FALSE))</f>
        <v>8</v>
      </c>
      <c r="AL34" s="171">
        <f>IF(AL33="","",VLOOKUP(AL33,【記載例】シフト記号表!$C$6:$L$47,10,FALSE))</f>
        <v>8</v>
      </c>
      <c r="AM34" s="171" t="str">
        <f>IF(AM33="","",VLOOKUP(AM33,【記載例】シフト記号表!$C$6:$L$47,10,FALSE))</f>
        <v/>
      </c>
      <c r="AN34" s="171" t="str">
        <f>IF(AN33="","",VLOOKUP(AN33,【記載例】シフト記号表!$C$6:$L$47,10,FALSE))</f>
        <v/>
      </c>
      <c r="AO34" s="171">
        <f>IF(AO33="","",VLOOKUP(AO33,【記載例】シフト記号表!$C$6:$L$47,10,FALSE))</f>
        <v>8</v>
      </c>
      <c r="AP34" s="171">
        <f>IF(AP33="","",VLOOKUP(AP33,【記載例】シフト記号表!$C$6:$L$47,10,FALSE))</f>
        <v>8</v>
      </c>
      <c r="AQ34" s="172">
        <f>IF(AQ33="","",VLOOKUP(AQ33,【記載例】シフト記号表!$C$6:$L$47,10,FALSE))</f>
        <v>8</v>
      </c>
      <c r="AR34" s="170">
        <f>IF(AR33="","",VLOOKUP(AR33,【記載例】シフト記号表!$C$6:$L$47,10,FALSE))</f>
        <v>8</v>
      </c>
      <c r="AS34" s="171">
        <f>IF(AS33="","",VLOOKUP(AS33,【記載例】シフト記号表!$C$6:$L$47,10,FALSE))</f>
        <v>8</v>
      </c>
      <c r="AT34" s="171" t="str">
        <f>IF(AT33="","",VLOOKUP(AT33,【記載例】シフト記号表!$C$6:$L$47,10,FALSE))</f>
        <v/>
      </c>
      <c r="AU34" s="171" t="str">
        <f>IF(AU33="","",VLOOKUP(AU33,【記載例】シフト記号表!$C$6:$L$47,10,FALSE))</f>
        <v/>
      </c>
      <c r="AV34" s="171">
        <f>IF(AV33="","",VLOOKUP(AV33,【記載例】シフト記号表!$C$6:$L$47,10,FALSE))</f>
        <v>8</v>
      </c>
      <c r="AW34" s="171">
        <f>IF(AW33="","",VLOOKUP(AW33,【記載例】シフト記号表!$C$6:$L$47,10,FALSE))</f>
        <v>8</v>
      </c>
      <c r="AX34" s="172">
        <f>IF(AX33="","",VLOOKUP(AX33,【記載例】シフト記号表!$C$6:$L$47,10,FALSE))</f>
        <v>8</v>
      </c>
      <c r="AY34" s="170" t="str">
        <f>IF(AY33="","",VLOOKUP(AY33,【記載例】シフト記号表!$C$6:$L$47,10,FALSE))</f>
        <v/>
      </c>
      <c r="AZ34" s="171" t="str">
        <f>IF(AZ33="","",VLOOKUP(AZ33,【記載例】シフト記号表!$C$6:$L$47,10,FALSE))</f>
        <v/>
      </c>
      <c r="BA34" s="171" t="str">
        <f>IF(BA33="","",VLOOKUP(BA33,【記載例】シフト記号表!$C$6:$L$47,10,FALSE))</f>
        <v/>
      </c>
      <c r="BB34" s="272">
        <f>IF($BE$3="４週",SUM(W34:AX34),IF($BE$3="暦月",SUM(W34:BA34),""))</f>
        <v>160</v>
      </c>
      <c r="BC34" s="273"/>
      <c r="BD34" s="274">
        <f>IF($BE$3="４週",BB34/4,IF($BE$3="暦月",(BB34/($BE$8/7)),""))</f>
        <v>40</v>
      </c>
      <c r="BE34" s="273"/>
      <c r="BF34" s="269"/>
      <c r="BG34" s="270"/>
      <c r="BH34" s="270"/>
      <c r="BI34" s="270"/>
      <c r="BJ34" s="271"/>
    </row>
    <row r="35" spans="2:62" ht="20.25" customHeight="1" x14ac:dyDescent="0.45">
      <c r="B35" s="275">
        <f>B33+1</f>
        <v>11</v>
      </c>
      <c r="C35" s="277" t="s">
        <v>214</v>
      </c>
      <c r="D35" s="278"/>
      <c r="E35" s="160"/>
      <c r="F35" s="161"/>
      <c r="G35" s="160"/>
      <c r="H35" s="161"/>
      <c r="I35" s="281" t="s">
        <v>88</v>
      </c>
      <c r="J35" s="282"/>
      <c r="K35" s="285" t="s">
        <v>89</v>
      </c>
      <c r="L35" s="286"/>
      <c r="M35" s="286"/>
      <c r="N35" s="278"/>
      <c r="O35" s="259" t="s">
        <v>131</v>
      </c>
      <c r="P35" s="260"/>
      <c r="Q35" s="260"/>
      <c r="R35" s="260"/>
      <c r="S35" s="261"/>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2"/>
      <c r="BC35" s="263"/>
      <c r="BD35" s="264"/>
      <c r="BE35" s="265"/>
      <c r="BF35" s="266"/>
      <c r="BG35" s="267"/>
      <c r="BH35" s="267"/>
      <c r="BI35" s="267"/>
      <c r="BJ35" s="268"/>
    </row>
    <row r="36" spans="2:62" ht="20.25" customHeight="1" x14ac:dyDescent="0.45">
      <c r="B36" s="276"/>
      <c r="C36" s="279"/>
      <c r="D36" s="280"/>
      <c r="E36" s="160"/>
      <c r="F36" s="161" t="str">
        <f>C35</f>
        <v>訪問介護員</v>
      </c>
      <c r="G36" s="160"/>
      <c r="H36" s="161" t="str">
        <f>I35</f>
        <v>A</v>
      </c>
      <c r="I36" s="283"/>
      <c r="J36" s="284"/>
      <c r="K36" s="287"/>
      <c r="L36" s="288"/>
      <c r="M36" s="288"/>
      <c r="N36" s="280"/>
      <c r="O36" s="259"/>
      <c r="P36" s="260"/>
      <c r="Q36" s="260"/>
      <c r="R36" s="260"/>
      <c r="S36" s="261"/>
      <c r="T36" s="193" t="s">
        <v>181</v>
      </c>
      <c r="U36" s="118"/>
      <c r="V36" s="194"/>
      <c r="W36" s="170">
        <f>IF(W35="","",VLOOKUP(W35,【記載例】シフト記号表!$C$6:$L$47,10,FALSE))</f>
        <v>8</v>
      </c>
      <c r="X36" s="171">
        <f>IF(X35="","",VLOOKUP(X35,【記載例】シフト記号表!$C$6:$L$47,10,FALSE))</f>
        <v>8</v>
      </c>
      <c r="Y36" s="171">
        <f>IF(Y35="","",VLOOKUP(Y35,【記載例】シフト記号表!$C$6:$L$47,10,FALSE))</f>
        <v>8</v>
      </c>
      <c r="Z36" s="171">
        <f>IF(Z35="","",VLOOKUP(Z35,【記載例】シフト記号表!$C$6:$L$47,10,FALSE))</f>
        <v>8</v>
      </c>
      <c r="AA36" s="171" t="str">
        <f>IF(AA35="","",VLOOKUP(AA35,【記載例】シフト記号表!$C$6:$L$47,10,FALSE))</f>
        <v/>
      </c>
      <c r="AB36" s="171" t="str">
        <f>IF(AB35="","",VLOOKUP(AB35,【記載例】シフト記号表!$C$6:$L$47,10,FALSE))</f>
        <v/>
      </c>
      <c r="AC36" s="172">
        <f>IF(AC35="","",VLOOKUP(AC35,【記載例】シフト記号表!$C$6:$L$47,10,FALSE))</f>
        <v>8</v>
      </c>
      <c r="AD36" s="170">
        <f>IF(AD35="","",VLOOKUP(AD35,【記載例】シフト記号表!$C$6:$L$47,10,FALSE))</f>
        <v>8</v>
      </c>
      <c r="AE36" s="171">
        <f>IF(AE35="","",VLOOKUP(AE35,【記載例】シフト記号表!$C$6:$L$47,10,FALSE))</f>
        <v>8</v>
      </c>
      <c r="AF36" s="171">
        <f>IF(AF35="","",VLOOKUP(AF35,【記載例】シフト記号表!$C$6:$L$47,10,FALSE))</f>
        <v>8</v>
      </c>
      <c r="AG36" s="171">
        <f>IF(AG35="","",VLOOKUP(AG35,【記載例】シフト記号表!$C$6:$L$47,10,FALSE))</f>
        <v>8</v>
      </c>
      <c r="AH36" s="171" t="str">
        <f>IF(AH35="","",VLOOKUP(AH35,【記載例】シフト記号表!$C$6:$L$47,10,FALSE))</f>
        <v/>
      </c>
      <c r="AI36" s="171" t="str">
        <f>IF(AI35="","",VLOOKUP(AI35,【記載例】シフト記号表!$C$6:$L$47,10,FALSE))</f>
        <v/>
      </c>
      <c r="AJ36" s="172">
        <f>IF(AJ35="","",VLOOKUP(AJ35,【記載例】シフト記号表!$C$6:$L$47,10,FALSE))</f>
        <v>8</v>
      </c>
      <c r="AK36" s="170">
        <f>IF(AK35="","",VLOOKUP(AK35,【記載例】シフト記号表!$C$6:$L$47,10,FALSE))</f>
        <v>8</v>
      </c>
      <c r="AL36" s="171">
        <f>IF(AL35="","",VLOOKUP(AL35,【記載例】シフト記号表!$C$6:$L$47,10,FALSE))</f>
        <v>8</v>
      </c>
      <c r="AM36" s="171">
        <f>IF(AM35="","",VLOOKUP(AM35,【記載例】シフト記号表!$C$6:$L$47,10,FALSE))</f>
        <v>8</v>
      </c>
      <c r="AN36" s="171">
        <f>IF(AN35="","",VLOOKUP(AN35,【記載例】シフト記号表!$C$6:$L$47,10,FALSE))</f>
        <v>8</v>
      </c>
      <c r="AO36" s="171" t="str">
        <f>IF(AO35="","",VLOOKUP(AO35,【記載例】シフト記号表!$C$6:$L$47,10,FALSE))</f>
        <v/>
      </c>
      <c r="AP36" s="171" t="str">
        <f>IF(AP35="","",VLOOKUP(AP35,【記載例】シフト記号表!$C$6:$L$47,10,FALSE))</f>
        <v/>
      </c>
      <c r="AQ36" s="172">
        <f>IF(AQ35="","",VLOOKUP(AQ35,【記載例】シフト記号表!$C$6:$L$47,10,FALSE))</f>
        <v>8</v>
      </c>
      <c r="AR36" s="170">
        <f>IF(AR35="","",VLOOKUP(AR35,【記載例】シフト記号表!$C$6:$L$47,10,FALSE))</f>
        <v>8</v>
      </c>
      <c r="AS36" s="171">
        <f>IF(AS35="","",VLOOKUP(AS35,【記載例】シフト記号表!$C$6:$L$47,10,FALSE))</f>
        <v>8</v>
      </c>
      <c r="AT36" s="171">
        <f>IF(AT35="","",VLOOKUP(AT35,【記載例】シフト記号表!$C$6:$L$47,10,FALSE))</f>
        <v>8</v>
      </c>
      <c r="AU36" s="171">
        <f>IF(AU35="","",VLOOKUP(AU35,【記載例】シフト記号表!$C$6:$L$47,10,FALSE))</f>
        <v>8</v>
      </c>
      <c r="AV36" s="171" t="str">
        <f>IF(AV35="","",VLOOKUP(AV35,【記載例】シフト記号表!$C$6:$L$47,10,FALSE))</f>
        <v/>
      </c>
      <c r="AW36" s="171" t="str">
        <f>IF(AW35="","",VLOOKUP(AW35,【記載例】シフト記号表!$C$6:$L$47,10,FALSE))</f>
        <v/>
      </c>
      <c r="AX36" s="172">
        <f>IF(AX35="","",VLOOKUP(AX35,【記載例】シフト記号表!$C$6:$L$47,10,FALSE))</f>
        <v>8</v>
      </c>
      <c r="AY36" s="170" t="str">
        <f>IF(AY35="","",VLOOKUP(AY35,【記載例】シフト記号表!$C$6:$L$47,10,FALSE))</f>
        <v/>
      </c>
      <c r="AZ36" s="171" t="str">
        <f>IF(AZ35="","",VLOOKUP(AZ35,【記載例】シフト記号表!$C$6:$L$47,10,FALSE))</f>
        <v/>
      </c>
      <c r="BA36" s="171" t="str">
        <f>IF(BA35="","",VLOOKUP(BA35,【記載例】シフト記号表!$C$6:$L$47,10,FALSE))</f>
        <v/>
      </c>
      <c r="BB36" s="272">
        <f>IF($BE$3="４週",SUM(W36:AX36),IF($BE$3="暦月",SUM(W36:BA36),""))</f>
        <v>160</v>
      </c>
      <c r="BC36" s="273"/>
      <c r="BD36" s="274">
        <f>IF($BE$3="４週",BB36/4,IF($BE$3="暦月",(BB36/($BE$8/7)),""))</f>
        <v>40</v>
      </c>
      <c r="BE36" s="273"/>
      <c r="BF36" s="269"/>
      <c r="BG36" s="270"/>
      <c r="BH36" s="270"/>
      <c r="BI36" s="270"/>
      <c r="BJ36" s="271"/>
    </row>
    <row r="37" spans="2:62" ht="20.25" customHeight="1" x14ac:dyDescent="0.45">
      <c r="B37" s="275">
        <f>B35+1</f>
        <v>12</v>
      </c>
      <c r="C37" s="277" t="s">
        <v>214</v>
      </c>
      <c r="D37" s="278"/>
      <c r="E37" s="160"/>
      <c r="F37" s="161"/>
      <c r="G37" s="160"/>
      <c r="H37" s="161"/>
      <c r="I37" s="281" t="s">
        <v>88</v>
      </c>
      <c r="J37" s="282"/>
      <c r="K37" s="285" t="s">
        <v>89</v>
      </c>
      <c r="L37" s="286"/>
      <c r="M37" s="286"/>
      <c r="N37" s="278"/>
      <c r="O37" s="259" t="s">
        <v>132</v>
      </c>
      <c r="P37" s="260"/>
      <c r="Q37" s="260"/>
      <c r="R37" s="260"/>
      <c r="S37" s="261"/>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2"/>
      <c r="BC37" s="263"/>
      <c r="BD37" s="264"/>
      <c r="BE37" s="265"/>
      <c r="BF37" s="266"/>
      <c r="BG37" s="267"/>
      <c r="BH37" s="267"/>
      <c r="BI37" s="267"/>
      <c r="BJ37" s="268"/>
    </row>
    <row r="38" spans="2:62" ht="20.25" customHeight="1" x14ac:dyDescent="0.45">
      <c r="B38" s="276"/>
      <c r="C38" s="279"/>
      <c r="D38" s="280"/>
      <c r="E38" s="160"/>
      <c r="F38" s="161" t="str">
        <f>C37</f>
        <v>訪問介護員</v>
      </c>
      <c r="G38" s="160"/>
      <c r="H38" s="161" t="str">
        <f>I37</f>
        <v>A</v>
      </c>
      <c r="I38" s="283"/>
      <c r="J38" s="284"/>
      <c r="K38" s="287"/>
      <c r="L38" s="288"/>
      <c r="M38" s="288"/>
      <c r="N38" s="280"/>
      <c r="O38" s="259"/>
      <c r="P38" s="260"/>
      <c r="Q38" s="260"/>
      <c r="R38" s="260"/>
      <c r="S38" s="261"/>
      <c r="T38" s="193" t="s">
        <v>181</v>
      </c>
      <c r="U38" s="118"/>
      <c r="V38" s="194"/>
      <c r="W38" s="170">
        <f>IF(W37="","",VLOOKUP(W37,【記載例】シフト記号表!$C$6:$L$47,10,FALSE))</f>
        <v>8.0000000000000018</v>
      </c>
      <c r="X38" s="171">
        <f>IF(X37="","",VLOOKUP(X37,【記載例】シフト記号表!$C$6:$L$47,10,FALSE))</f>
        <v>8.0000000000000018</v>
      </c>
      <c r="Y38" s="171">
        <f>IF(Y37="","",VLOOKUP(Y37,【記載例】シフト記号表!$C$6:$L$47,10,FALSE))</f>
        <v>8.0000000000000018</v>
      </c>
      <c r="Z38" s="171">
        <f>IF(Z37="","",VLOOKUP(Z37,【記載例】シフト記号表!$C$6:$L$47,10,FALSE))</f>
        <v>8.0000000000000018</v>
      </c>
      <c r="AA38" s="171" t="str">
        <f>IF(AA37="","",VLOOKUP(AA37,【記載例】シフト記号表!$C$6:$L$47,10,FALSE))</f>
        <v/>
      </c>
      <c r="AB38" s="171" t="str">
        <f>IF(AB37="","",VLOOKUP(AB37,【記載例】シフト記号表!$C$6:$L$47,10,FALSE))</f>
        <v/>
      </c>
      <c r="AC38" s="172">
        <f>IF(AC37="","",VLOOKUP(AC37,【記載例】シフト記号表!$C$6:$L$47,10,FALSE))</f>
        <v>8.0000000000000018</v>
      </c>
      <c r="AD38" s="170">
        <f>IF(AD37="","",VLOOKUP(AD37,【記載例】シフト記号表!$C$6:$L$47,10,FALSE))</f>
        <v>8.0000000000000018</v>
      </c>
      <c r="AE38" s="171">
        <f>IF(AE37="","",VLOOKUP(AE37,【記載例】シフト記号表!$C$6:$L$47,10,FALSE))</f>
        <v>8.0000000000000018</v>
      </c>
      <c r="AF38" s="171">
        <f>IF(AF37="","",VLOOKUP(AF37,【記載例】シフト記号表!$C$6:$L$47,10,FALSE))</f>
        <v>8.0000000000000018</v>
      </c>
      <c r="AG38" s="171">
        <f>IF(AG37="","",VLOOKUP(AG37,【記載例】シフト記号表!$C$6:$L$47,10,FALSE))</f>
        <v>8.0000000000000018</v>
      </c>
      <c r="AH38" s="171" t="str">
        <f>IF(AH37="","",VLOOKUP(AH37,【記載例】シフト記号表!$C$6:$L$47,10,FALSE))</f>
        <v/>
      </c>
      <c r="AI38" s="171" t="str">
        <f>IF(AI37="","",VLOOKUP(AI37,【記載例】シフト記号表!$C$6:$L$47,10,FALSE))</f>
        <v/>
      </c>
      <c r="AJ38" s="172">
        <f>IF(AJ37="","",VLOOKUP(AJ37,【記載例】シフト記号表!$C$6:$L$47,10,FALSE))</f>
        <v>8.0000000000000018</v>
      </c>
      <c r="AK38" s="170">
        <f>IF(AK37="","",VLOOKUP(AK37,【記載例】シフト記号表!$C$6:$L$47,10,FALSE))</f>
        <v>8.0000000000000018</v>
      </c>
      <c r="AL38" s="171">
        <f>IF(AL37="","",VLOOKUP(AL37,【記載例】シフト記号表!$C$6:$L$47,10,FALSE))</f>
        <v>8.0000000000000018</v>
      </c>
      <c r="AM38" s="171">
        <f>IF(AM37="","",VLOOKUP(AM37,【記載例】シフト記号表!$C$6:$L$47,10,FALSE))</f>
        <v>8.0000000000000018</v>
      </c>
      <c r="AN38" s="171">
        <f>IF(AN37="","",VLOOKUP(AN37,【記載例】シフト記号表!$C$6:$L$47,10,FALSE))</f>
        <v>8.0000000000000018</v>
      </c>
      <c r="AO38" s="171" t="str">
        <f>IF(AO37="","",VLOOKUP(AO37,【記載例】シフト記号表!$C$6:$L$47,10,FALSE))</f>
        <v/>
      </c>
      <c r="AP38" s="171" t="str">
        <f>IF(AP37="","",VLOOKUP(AP37,【記載例】シフト記号表!$C$6:$L$47,10,FALSE))</f>
        <v/>
      </c>
      <c r="AQ38" s="172">
        <f>IF(AQ37="","",VLOOKUP(AQ37,【記載例】シフト記号表!$C$6:$L$47,10,FALSE))</f>
        <v>8.0000000000000018</v>
      </c>
      <c r="AR38" s="170">
        <f>IF(AR37="","",VLOOKUP(AR37,【記載例】シフト記号表!$C$6:$L$47,10,FALSE))</f>
        <v>8.0000000000000018</v>
      </c>
      <c r="AS38" s="171">
        <f>IF(AS37="","",VLOOKUP(AS37,【記載例】シフト記号表!$C$6:$L$47,10,FALSE))</f>
        <v>8.0000000000000018</v>
      </c>
      <c r="AT38" s="171">
        <f>IF(AT37="","",VLOOKUP(AT37,【記載例】シフト記号表!$C$6:$L$47,10,FALSE))</f>
        <v>8.0000000000000018</v>
      </c>
      <c r="AU38" s="171">
        <f>IF(AU37="","",VLOOKUP(AU37,【記載例】シフト記号表!$C$6:$L$47,10,FALSE))</f>
        <v>8.0000000000000018</v>
      </c>
      <c r="AV38" s="171" t="str">
        <f>IF(AV37="","",VLOOKUP(AV37,【記載例】シフト記号表!$C$6:$L$47,10,FALSE))</f>
        <v/>
      </c>
      <c r="AW38" s="171" t="str">
        <f>IF(AW37="","",VLOOKUP(AW37,【記載例】シフト記号表!$C$6:$L$47,10,FALSE))</f>
        <v/>
      </c>
      <c r="AX38" s="172">
        <f>IF(AX37="","",VLOOKUP(AX37,【記載例】シフト記号表!$C$6:$L$47,10,FALSE))</f>
        <v>8.0000000000000018</v>
      </c>
      <c r="AY38" s="170" t="str">
        <f>IF(AY37="","",VLOOKUP(AY37,【記載例】シフト記号表!$C$6:$L$47,10,FALSE))</f>
        <v/>
      </c>
      <c r="AZ38" s="171" t="str">
        <f>IF(AZ37="","",VLOOKUP(AZ37,【記載例】シフト記号表!$C$6:$L$47,10,FALSE))</f>
        <v/>
      </c>
      <c r="BA38" s="171" t="str">
        <f>IF(BA37="","",VLOOKUP(BA37,【記載例】シフト記号表!$C$6:$L$47,10,FALSE))</f>
        <v/>
      </c>
      <c r="BB38" s="272">
        <f>IF($BE$3="４週",SUM(W38:AX38),IF($BE$3="暦月",SUM(W38:BA38),""))</f>
        <v>160.00000000000003</v>
      </c>
      <c r="BC38" s="273"/>
      <c r="BD38" s="274">
        <f>IF($BE$3="４週",BB38/4,IF($BE$3="暦月",(BB38/($BE$8/7)),""))</f>
        <v>40.000000000000007</v>
      </c>
      <c r="BE38" s="273"/>
      <c r="BF38" s="269"/>
      <c r="BG38" s="270"/>
      <c r="BH38" s="270"/>
      <c r="BI38" s="270"/>
      <c r="BJ38" s="271"/>
    </row>
    <row r="39" spans="2:62" ht="20.25" customHeight="1" x14ac:dyDescent="0.45">
      <c r="B39" s="275">
        <f>B37+1</f>
        <v>13</v>
      </c>
      <c r="C39" s="277" t="s">
        <v>214</v>
      </c>
      <c r="D39" s="278"/>
      <c r="E39" s="160"/>
      <c r="F39" s="161"/>
      <c r="G39" s="160"/>
      <c r="H39" s="161"/>
      <c r="I39" s="281" t="s">
        <v>88</v>
      </c>
      <c r="J39" s="282"/>
      <c r="K39" s="285" t="s">
        <v>89</v>
      </c>
      <c r="L39" s="286"/>
      <c r="M39" s="286"/>
      <c r="N39" s="278"/>
      <c r="O39" s="259" t="s">
        <v>133</v>
      </c>
      <c r="P39" s="260"/>
      <c r="Q39" s="260"/>
      <c r="R39" s="260"/>
      <c r="S39" s="261"/>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2"/>
      <c r="BC39" s="263"/>
      <c r="BD39" s="264"/>
      <c r="BE39" s="265"/>
      <c r="BF39" s="266"/>
      <c r="BG39" s="267"/>
      <c r="BH39" s="267"/>
      <c r="BI39" s="267"/>
      <c r="BJ39" s="268"/>
    </row>
    <row r="40" spans="2:62" ht="20.25" customHeight="1" x14ac:dyDescent="0.45">
      <c r="B40" s="276"/>
      <c r="C40" s="279"/>
      <c r="D40" s="280"/>
      <c r="E40" s="160"/>
      <c r="F40" s="161" t="str">
        <f>C39</f>
        <v>訪問介護員</v>
      </c>
      <c r="G40" s="160"/>
      <c r="H40" s="161" t="str">
        <f>I39</f>
        <v>A</v>
      </c>
      <c r="I40" s="283"/>
      <c r="J40" s="284"/>
      <c r="K40" s="287"/>
      <c r="L40" s="288"/>
      <c r="M40" s="288"/>
      <c r="N40" s="280"/>
      <c r="O40" s="259"/>
      <c r="P40" s="260"/>
      <c r="Q40" s="260"/>
      <c r="R40" s="260"/>
      <c r="S40" s="261"/>
      <c r="T40" s="193" t="s">
        <v>181</v>
      </c>
      <c r="U40" s="118"/>
      <c r="V40" s="194"/>
      <c r="W40" s="170">
        <f>IF(W39="","",VLOOKUP(W39,【記載例】シフト記号表!$C$6:$L$47,10,FALSE))</f>
        <v>8</v>
      </c>
      <c r="X40" s="171">
        <f>IF(X39="","",VLOOKUP(X39,【記載例】シフト記号表!$C$6:$L$47,10,FALSE))</f>
        <v>8</v>
      </c>
      <c r="Y40" s="171">
        <f>IF(Y39="","",VLOOKUP(Y39,【記載例】シフト記号表!$C$6:$L$47,10,FALSE))</f>
        <v>8</v>
      </c>
      <c r="Z40" s="171">
        <f>IF(Z39="","",VLOOKUP(Z39,【記載例】シフト記号表!$C$6:$L$47,10,FALSE))</f>
        <v>8</v>
      </c>
      <c r="AA40" s="171" t="str">
        <f>IF(AA39="","",VLOOKUP(AA39,【記載例】シフト記号表!$C$6:$L$47,10,FALSE))</f>
        <v/>
      </c>
      <c r="AB40" s="171" t="str">
        <f>IF(AB39="","",VLOOKUP(AB39,【記載例】シフト記号表!$C$6:$L$47,10,FALSE))</f>
        <v/>
      </c>
      <c r="AC40" s="172">
        <f>IF(AC39="","",VLOOKUP(AC39,【記載例】シフト記号表!$C$6:$L$47,10,FALSE))</f>
        <v>8</v>
      </c>
      <c r="AD40" s="170">
        <f>IF(AD39="","",VLOOKUP(AD39,【記載例】シフト記号表!$C$6:$L$47,10,FALSE))</f>
        <v>8</v>
      </c>
      <c r="AE40" s="171">
        <f>IF(AE39="","",VLOOKUP(AE39,【記載例】シフト記号表!$C$6:$L$47,10,FALSE))</f>
        <v>8</v>
      </c>
      <c r="AF40" s="171">
        <f>IF(AF39="","",VLOOKUP(AF39,【記載例】シフト記号表!$C$6:$L$47,10,FALSE))</f>
        <v>8</v>
      </c>
      <c r="AG40" s="171">
        <f>IF(AG39="","",VLOOKUP(AG39,【記載例】シフト記号表!$C$6:$L$47,10,FALSE))</f>
        <v>8</v>
      </c>
      <c r="AH40" s="171" t="str">
        <f>IF(AH39="","",VLOOKUP(AH39,【記載例】シフト記号表!$C$6:$L$47,10,FALSE))</f>
        <v/>
      </c>
      <c r="AI40" s="171" t="str">
        <f>IF(AI39="","",VLOOKUP(AI39,【記載例】シフト記号表!$C$6:$L$47,10,FALSE))</f>
        <v/>
      </c>
      <c r="AJ40" s="172">
        <f>IF(AJ39="","",VLOOKUP(AJ39,【記載例】シフト記号表!$C$6:$L$47,10,FALSE))</f>
        <v>8</v>
      </c>
      <c r="AK40" s="170">
        <f>IF(AK39="","",VLOOKUP(AK39,【記載例】シフト記号表!$C$6:$L$47,10,FALSE))</f>
        <v>8</v>
      </c>
      <c r="AL40" s="171">
        <f>IF(AL39="","",VLOOKUP(AL39,【記載例】シフト記号表!$C$6:$L$47,10,FALSE))</f>
        <v>8</v>
      </c>
      <c r="AM40" s="171">
        <f>IF(AM39="","",VLOOKUP(AM39,【記載例】シフト記号表!$C$6:$L$47,10,FALSE))</f>
        <v>8</v>
      </c>
      <c r="AN40" s="171">
        <f>IF(AN39="","",VLOOKUP(AN39,【記載例】シフト記号表!$C$6:$L$47,10,FALSE))</f>
        <v>8</v>
      </c>
      <c r="AO40" s="171" t="str">
        <f>IF(AO39="","",VLOOKUP(AO39,【記載例】シフト記号表!$C$6:$L$47,10,FALSE))</f>
        <v/>
      </c>
      <c r="AP40" s="171" t="str">
        <f>IF(AP39="","",VLOOKUP(AP39,【記載例】シフト記号表!$C$6:$L$47,10,FALSE))</f>
        <v/>
      </c>
      <c r="AQ40" s="172">
        <f>IF(AQ39="","",VLOOKUP(AQ39,【記載例】シフト記号表!$C$6:$L$47,10,FALSE))</f>
        <v>8</v>
      </c>
      <c r="AR40" s="170">
        <f>IF(AR39="","",VLOOKUP(AR39,【記載例】シフト記号表!$C$6:$L$47,10,FALSE))</f>
        <v>8</v>
      </c>
      <c r="AS40" s="171">
        <f>IF(AS39="","",VLOOKUP(AS39,【記載例】シフト記号表!$C$6:$L$47,10,FALSE))</f>
        <v>8</v>
      </c>
      <c r="AT40" s="171">
        <f>IF(AT39="","",VLOOKUP(AT39,【記載例】シフト記号表!$C$6:$L$47,10,FALSE))</f>
        <v>8</v>
      </c>
      <c r="AU40" s="171">
        <f>IF(AU39="","",VLOOKUP(AU39,【記載例】シフト記号表!$C$6:$L$47,10,FALSE))</f>
        <v>8</v>
      </c>
      <c r="AV40" s="171" t="str">
        <f>IF(AV39="","",VLOOKUP(AV39,【記載例】シフト記号表!$C$6:$L$47,10,FALSE))</f>
        <v/>
      </c>
      <c r="AW40" s="171" t="str">
        <f>IF(AW39="","",VLOOKUP(AW39,【記載例】シフト記号表!$C$6:$L$47,10,FALSE))</f>
        <v/>
      </c>
      <c r="AX40" s="172">
        <f>IF(AX39="","",VLOOKUP(AX39,【記載例】シフト記号表!$C$6:$L$47,10,FALSE))</f>
        <v>8</v>
      </c>
      <c r="AY40" s="170" t="str">
        <f>IF(AY39="","",VLOOKUP(AY39,【記載例】シフト記号表!$C$6:$L$47,10,FALSE))</f>
        <v/>
      </c>
      <c r="AZ40" s="171" t="str">
        <f>IF(AZ39="","",VLOOKUP(AZ39,【記載例】シフト記号表!$C$6:$L$47,10,FALSE))</f>
        <v/>
      </c>
      <c r="BA40" s="171" t="str">
        <f>IF(BA39="","",VLOOKUP(BA39,【記載例】シフト記号表!$C$6:$L$47,10,FALSE))</f>
        <v/>
      </c>
      <c r="BB40" s="272">
        <f>IF($BE$3="４週",SUM(W40:AX40),IF($BE$3="暦月",SUM(W40:BA40),""))</f>
        <v>160</v>
      </c>
      <c r="BC40" s="273"/>
      <c r="BD40" s="274">
        <f>IF($BE$3="４週",BB40/4,IF($BE$3="暦月",(BB40/($BE$8/7)),""))</f>
        <v>40</v>
      </c>
      <c r="BE40" s="273"/>
      <c r="BF40" s="269"/>
      <c r="BG40" s="270"/>
      <c r="BH40" s="270"/>
      <c r="BI40" s="270"/>
      <c r="BJ40" s="271"/>
    </row>
    <row r="41" spans="2:62" ht="20.25" customHeight="1" x14ac:dyDescent="0.45">
      <c r="B41" s="275">
        <f>B39+1</f>
        <v>14</v>
      </c>
      <c r="C41" s="277" t="s">
        <v>214</v>
      </c>
      <c r="D41" s="278"/>
      <c r="E41" s="160"/>
      <c r="F41" s="161"/>
      <c r="G41" s="160"/>
      <c r="H41" s="161"/>
      <c r="I41" s="281" t="s">
        <v>88</v>
      </c>
      <c r="J41" s="282"/>
      <c r="K41" s="285" t="s">
        <v>89</v>
      </c>
      <c r="L41" s="286"/>
      <c r="M41" s="286"/>
      <c r="N41" s="278"/>
      <c r="O41" s="259" t="s">
        <v>134</v>
      </c>
      <c r="P41" s="260"/>
      <c r="Q41" s="260"/>
      <c r="R41" s="260"/>
      <c r="S41" s="261"/>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2"/>
      <c r="BC41" s="263"/>
      <c r="BD41" s="264"/>
      <c r="BE41" s="265"/>
      <c r="BF41" s="266"/>
      <c r="BG41" s="267"/>
      <c r="BH41" s="267"/>
      <c r="BI41" s="267"/>
      <c r="BJ41" s="268"/>
    </row>
    <row r="42" spans="2:62" ht="20.25" customHeight="1" x14ac:dyDescent="0.45">
      <c r="B42" s="276"/>
      <c r="C42" s="279"/>
      <c r="D42" s="280"/>
      <c r="E42" s="160"/>
      <c r="F42" s="161" t="str">
        <f>C41</f>
        <v>訪問介護員</v>
      </c>
      <c r="G42" s="160"/>
      <c r="H42" s="161" t="str">
        <f>I41</f>
        <v>A</v>
      </c>
      <c r="I42" s="283"/>
      <c r="J42" s="284"/>
      <c r="K42" s="287"/>
      <c r="L42" s="288"/>
      <c r="M42" s="288"/>
      <c r="N42" s="280"/>
      <c r="O42" s="259"/>
      <c r="P42" s="260"/>
      <c r="Q42" s="260"/>
      <c r="R42" s="260"/>
      <c r="S42" s="261"/>
      <c r="T42" s="193" t="s">
        <v>181</v>
      </c>
      <c r="U42" s="118"/>
      <c r="V42" s="194"/>
      <c r="W42" s="170">
        <f>IF(W41="","",VLOOKUP(W41,【記載例】シフト記号表!$C$6:$L$47,10,FALSE))</f>
        <v>8</v>
      </c>
      <c r="X42" s="171">
        <f>IF(X41="","",VLOOKUP(X41,【記載例】シフト記号表!$C$6:$L$47,10,FALSE))</f>
        <v>8</v>
      </c>
      <c r="Y42" s="171" t="str">
        <f>IF(Y41="","",VLOOKUP(Y41,【記載例】シフト記号表!$C$6:$L$47,10,FALSE))</f>
        <v/>
      </c>
      <c r="Z42" s="171" t="str">
        <f>IF(Z41="","",VLOOKUP(Z41,【記載例】シフト記号表!$C$6:$L$47,10,FALSE))</f>
        <v/>
      </c>
      <c r="AA42" s="171">
        <f>IF(AA41="","",VLOOKUP(AA41,【記載例】シフト記号表!$C$6:$L$47,10,FALSE))</f>
        <v>8</v>
      </c>
      <c r="AB42" s="171">
        <f>IF(AB41="","",VLOOKUP(AB41,【記載例】シフト記号表!$C$6:$L$47,10,FALSE))</f>
        <v>8</v>
      </c>
      <c r="AC42" s="172">
        <f>IF(AC41="","",VLOOKUP(AC41,【記載例】シフト記号表!$C$6:$L$47,10,FALSE))</f>
        <v>8</v>
      </c>
      <c r="AD42" s="170">
        <f>IF(AD41="","",VLOOKUP(AD41,【記載例】シフト記号表!$C$6:$L$47,10,FALSE))</f>
        <v>8</v>
      </c>
      <c r="AE42" s="171">
        <f>IF(AE41="","",VLOOKUP(AE41,【記載例】シフト記号表!$C$6:$L$47,10,FALSE))</f>
        <v>8</v>
      </c>
      <c r="AF42" s="171" t="str">
        <f>IF(AF41="","",VLOOKUP(AF41,【記載例】シフト記号表!$C$6:$L$47,10,FALSE))</f>
        <v/>
      </c>
      <c r="AG42" s="171" t="str">
        <f>IF(AG41="","",VLOOKUP(AG41,【記載例】シフト記号表!$C$6:$L$47,10,FALSE))</f>
        <v/>
      </c>
      <c r="AH42" s="171">
        <f>IF(AH41="","",VLOOKUP(AH41,【記載例】シフト記号表!$C$6:$L$47,10,FALSE))</f>
        <v>8</v>
      </c>
      <c r="AI42" s="171">
        <f>IF(AI41="","",VLOOKUP(AI41,【記載例】シフト記号表!$C$6:$L$47,10,FALSE))</f>
        <v>8</v>
      </c>
      <c r="AJ42" s="172">
        <f>IF(AJ41="","",VLOOKUP(AJ41,【記載例】シフト記号表!$C$6:$L$47,10,FALSE))</f>
        <v>8</v>
      </c>
      <c r="AK42" s="170">
        <f>IF(AK41="","",VLOOKUP(AK41,【記載例】シフト記号表!$C$6:$L$47,10,FALSE))</f>
        <v>8</v>
      </c>
      <c r="AL42" s="171">
        <f>IF(AL41="","",VLOOKUP(AL41,【記載例】シフト記号表!$C$6:$L$47,10,FALSE))</f>
        <v>8</v>
      </c>
      <c r="AM42" s="171" t="str">
        <f>IF(AM41="","",VLOOKUP(AM41,【記載例】シフト記号表!$C$6:$L$47,10,FALSE))</f>
        <v/>
      </c>
      <c r="AN42" s="171" t="str">
        <f>IF(AN41="","",VLOOKUP(AN41,【記載例】シフト記号表!$C$6:$L$47,10,FALSE))</f>
        <v/>
      </c>
      <c r="AO42" s="171">
        <f>IF(AO41="","",VLOOKUP(AO41,【記載例】シフト記号表!$C$6:$L$47,10,FALSE))</f>
        <v>8</v>
      </c>
      <c r="AP42" s="171">
        <f>IF(AP41="","",VLOOKUP(AP41,【記載例】シフト記号表!$C$6:$L$47,10,FALSE))</f>
        <v>8</v>
      </c>
      <c r="AQ42" s="172">
        <f>IF(AQ41="","",VLOOKUP(AQ41,【記載例】シフト記号表!$C$6:$L$47,10,FALSE))</f>
        <v>8</v>
      </c>
      <c r="AR42" s="170">
        <f>IF(AR41="","",VLOOKUP(AR41,【記載例】シフト記号表!$C$6:$L$47,10,FALSE))</f>
        <v>8</v>
      </c>
      <c r="AS42" s="171">
        <f>IF(AS41="","",VLOOKUP(AS41,【記載例】シフト記号表!$C$6:$L$47,10,FALSE))</f>
        <v>8</v>
      </c>
      <c r="AT42" s="171" t="str">
        <f>IF(AT41="","",VLOOKUP(AT41,【記載例】シフト記号表!$C$6:$L$47,10,FALSE))</f>
        <v/>
      </c>
      <c r="AU42" s="171" t="str">
        <f>IF(AU41="","",VLOOKUP(AU41,【記載例】シフト記号表!$C$6:$L$47,10,FALSE))</f>
        <v/>
      </c>
      <c r="AV42" s="171">
        <f>IF(AV41="","",VLOOKUP(AV41,【記載例】シフト記号表!$C$6:$L$47,10,FALSE))</f>
        <v>8</v>
      </c>
      <c r="AW42" s="171">
        <f>IF(AW41="","",VLOOKUP(AW41,【記載例】シフト記号表!$C$6:$L$47,10,FALSE))</f>
        <v>8</v>
      </c>
      <c r="AX42" s="172">
        <f>IF(AX41="","",VLOOKUP(AX41,【記載例】シフト記号表!$C$6:$L$47,10,FALSE))</f>
        <v>8</v>
      </c>
      <c r="AY42" s="170" t="str">
        <f>IF(AY41="","",VLOOKUP(AY41,【記載例】シフト記号表!$C$6:$L$47,10,FALSE))</f>
        <v/>
      </c>
      <c r="AZ42" s="171" t="str">
        <f>IF(AZ41="","",VLOOKUP(AZ41,【記載例】シフト記号表!$C$6:$L$47,10,FALSE))</f>
        <v/>
      </c>
      <c r="BA42" s="171" t="str">
        <f>IF(BA41="","",VLOOKUP(BA41,【記載例】シフト記号表!$C$6:$L$47,10,FALSE))</f>
        <v/>
      </c>
      <c r="BB42" s="272">
        <f>IF($BE$3="４週",SUM(W42:AX42),IF($BE$3="暦月",SUM(W42:BA42),""))</f>
        <v>160</v>
      </c>
      <c r="BC42" s="273"/>
      <c r="BD42" s="274">
        <f>IF($BE$3="４週",BB42/4,IF($BE$3="暦月",(BB42/($BE$8/7)),""))</f>
        <v>40</v>
      </c>
      <c r="BE42" s="273"/>
      <c r="BF42" s="269"/>
      <c r="BG42" s="270"/>
      <c r="BH42" s="270"/>
      <c r="BI42" s="270"/>
      <c r="BJ42" s="271"/>
    </row>
    <row r="43" spans="2:62" ht="20.25" customHeight="1" x14ac:dyDescent="0.45">
      <c r="B43" s="275">
        <f>B41+1</f>
        <v>15</v>
      </c>
      <c r="C43" s="277" t="s">
        <v>214</v>
      </c>
      <c r="D43" s="278"/>
      <c r="E43" s="160"/>
      <c r="F43" s="161"/>
      <c r="G43" s="160"/>
      <c r="H43" s="161"/>
      <c r="I43" s="281" t="s">
        <v>88</v>
      </c>
      <c r="J43" s="282"/>
      <c r="K43" s="285" t="s">
        <v>19</v>
      </c>
      <c r="L43" s="286"/>
      <c r="M43" s="286"/>
      <c r="N43" s="278"/>
      <c r="O43" s="259" t="s">
        <v>135</v>
      </c>
      <c r="P43" s="260"/>
      <c r="Q43" s="260"/>
      <c r="R43" s="260"/>
      <c r="S43" s="261"/>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2"/>
      <c r="BC43" s="263"/>
      <c r="BD43" s="264"/>
      <c r="BE43" s="265"/>
      <c r="BF43" s="266"/>
      <c r="BG43" s="267"/>
      <c r="BH43" s="267"/>
      <c r="BI43" s="267"/>
      <c r="BJ43" s="268"/>
    </row>
    <row r="44" spans="2:62" ht="20.25" customHeight="1" x14ac:dyDescent="0.45">
      <c r="B44" s="276"/>
      <c r="C44" s="279"/>
      <c r="D44" s="280"/>
      <c r="E44" s="160"/>
      <c r="F44" s="161" t="str">
        <f>C43</f>
        <v>訪問介護員</v>
      </c>
      <c r="G44" s="160"/>
      <c r="H44" s="161" t="str">
        <f>I43</f>
        <v>A</v>
      </c>
      <c r="I44" s="283"/>
      <c r="J44" s="284"/>
      <c r="K44" s="287"/>
      <c r="L44" s="288"/>
      <c r="M44" s="288"/>
      <c r="N44" s="280"/>
      <c r="O44" s="259"/>
      <c r="P44" s="260"/>
      <c r="Q44" s="260"/>
      <c r="R44" s="260"/>
      <c r="S44" s="261"/>
      <c r="T44" s="193" t="s">
        <v>181</v>
      </c>
      <c r="U44" s="118"/>
      <c r="V44" s="194"/>
      <c r="W44" s="170">
        <f>IF(W43="","",VLOOKUP(W43,【記載例】シフト記号表!$C$6:$L$47,10,FALSE))</f>
        <v>8.0000000000000018</v>
      </c>
      <c r="X44" s="171">
        <f>IF(X43="","",VLOOKUP(X43,【記載例】シフト記号表!$C$6:$L$47,10,FALSE))</f>
        <v>8.0000000000000018</v>
      </c>
      <c r="Y44" s="171" t="str">
        <f>IF(Y43="","",VLOOKUP(Y43,【記載例】シフト記号表!$C$6:$L$47,10,FALSE))</f>
        <v/>
      </c>
      <c r="Z44" s="171" t="str">
        <f>IF(Z43="","",VLOOKUP(Z43,【記載例】シフト記号表!$C$6:$L$47,10,FALSE))</f>
        <v/>
      </c>
      <c r="AA44" s="171">
        <f>IF(AA43="","",VLOOKUP(AA43,【記載例】シフト記号表!$C$6:$L$47,10,FALSE))</f>
        <v>8.0000000000000018</v>
      </c>
      <c r="AB44" s="171">
        <f>IF(AB43="","",VLOOKUP(AB43,【記載例】シフト記号表!$C$6:$L$47,10,FALSE))</f>
        <v>8.0000000000000018</v>
      </c>
      <c r="AC44" s="172">
        <f>IF(AC43="","",VLOOKUP(AC43,【記載例】シフト記号表!$C$6:$L$47,10,FALSE))</f>
        <v>8.0000000000000018</v>
      </c>
      <c r="AD44" s="170">
        <f>IF(AD43="","",VLOOKUP(AD43,【記載例】シフト記号表!$C$6:$L$47,10,FALSE))</f>
        <v>8.0000000000000018</v>
      </c>
      <c r="AE44" s="171">
        <f>IF(AE43="","",VLOOKUP(AE43,【記載例】シフト記号表!$C$6:$L$47,10,FALSE))</f>
        <v>8.0000000000000018</v>
      </c>
      <c r="AF44" s="171" t="str">
        <f>IF(AF43="","",VLOOKUP(AF43,【記載例】シフト記号表!$C$6:$L$47,10,FALSE))</f>
        <v/>
      </c>
      <c r="AG44" s="171" t="str">
        <f>IF(AG43="","",VLOOKUP(AG43,【記載例】シフト記号表!$C$6:$L$47,10,FALSE))</f>
        <v/>
      </c>
      <c r="AH44" s="171">
        <f>IF(AH43="","",VLOOKUP(AH43,【記載例】シフト記号表!$C$6:$L$47,10,FALSE))</f>
        <v>8.0000000000000018</v>
      </c>
      <c r="AI44" s="171">
        <f>IF(AI43="","",VLOOKUP(AI43,【記載例】シフト記号表!$C$6:$L$47,10,FALSE))</f>
        <v>8.0000000000000018</v>
      </c>
      <c r="AJ44" s="172">
        <f>IF(AJ43="","",VLOOKUP(AJ43,【記載例】シフト記号表!$C$6:$L$47,10,FALSE))</f>
        <v>8.0000000000000018</v>
      </c>
      <c r="AK44" s="170">
        <f>IF(AK43="","",VLOOKUP(AK43,【記載例】シフト記号表!$C$6:$L$47,10,FALSE))</f>
        <v>8.0000000000000018</v>
      </c>
      <c r="AL44" s="171">
        <f>IF(AL43="","",VLOOKUP(AL43,【記載例】シフト記号表!$C$6:$L$47,10,FALSE))</f>
        <v>8.0000000000000018</v>
      </c>
      <c r="AM44" s="171" t="str">
        <f>IF(AM43="","",VLOOKUP(AM43,【記載例】シフト記号表!$C$6:$L$47,10,FALSE))</f>
        <v/>
      </c>
      <c r="AN44" s="171" t="str">
        <f>IF(AN43="","",VLOOKUP(AN43,【記載例】シフト記号表!$C$6:$L$47,10,FALSE))</f>
        <v/>
      </c>
      <c r="AO44" s="171">
        <f>IF(AO43="","",VLOOKUP(AO43,【記載例】シフト記号表!$C$6:$L$47,10,FALSE))</f>
        <v>8.0000000000000018</v>
      </c>
      <c r="AP44" s="171">
        <f>IF(AP43="","",VLOOKUP(AP43,【記載例】シフト記号表!$C$6:$L$47,10,FALSE))</f>
        <v>8.0000000000000018</v>
      </c>
      <c r="AQ44" s="172">
        <f>IF(AQ43="","",VLOOKUP(AQ43,【記載例】シフト記号表!$C$6:$L$47,10,FALSE))</f>
        <v>8.0000000000000018</v>
      </c>
      <c r="AR44" s="170">
        <f>IF(AR43="","",VLOOKUP(AR43,【記載例】シフト記号表!$C$6:$L$47,10,FALSE))</f>
        <v>8.0000000000000018</v>
      </c>
      <c r="AS44" s="171">
        <f>IF(AS43="","",VLOOKUP(AS43,【記載例】シフト記号表!$C$6:$L$47,10,FALSE))</f>
        <v>8.0000000000000018</v>
      </c>
      <c r="AT44" s="171" t="str">
        <f>IF(AT43="","",VLOOKUP(AT43,【記載例】シフト記号表!$C$6:$L$47,10,FALSE))</f>
        <v/>
      </c>
      <c r="AU44" s="171" t="str">
        <f>IF(AU43="","",VLOOKUP(AU43,【記載例】シフト記号表!$C$6:$L$47,10,FALSE))</f>
        <v/>
      </c>
      <c r="AV44" s="171">
        <f>IF(AV43="","",VLOOKUP(AV43,【記載例】シフト記号表!$C$6:$L$47,10,FALSE))</f>
        <v>8.0000000000000018</v>
      </c>
      <c r="AW44" s="171">
        <f>IF(AW43="","",VLOOKUP(AW43,【記載例】シフト記号表!$C$6:$L$47,10,FALSE))</f>
        <v>8.0000000000000018</v>
      </c>
      <c r="AX44" s="172">
        <f>IF(AX43="","",VLOOKUP(AX43,【記載例】シフト記号表!$C$6:$L$47,10,FALSE))</f>
        <v>8.0000000000000018</v>
      </c>
      <c r="AY44" s="170" t="str">
        <f>IF(AY43="","",VLOOKUP(AY43,【記載例】シフト記号表!$C$6:$L$47,10,FALSE))</f>
        <v/>
      </c>
      <c r="AZ44" s="171" t="str">
        <f>IF(AZ43="","",VLOOKUP(AZ43,【記載例】シフト記号表!$C$6:$L$47,10,FALSE))</f>
        <v/>
      </c>
      <c r="BA44" s="171" t="str">
        <f>IF(BA43="","",VLOOKUP(BA43,【記載例】シフト記号表!$C$6:$L$47,10,FALSE))</f>
        <v/>
      </c>
      <c r="BB44" s="272">
        <f>IF($BE$3="４週",SUM(W44:AX44),IF($BE$3="暦月",SUM(W44:BA44),""))</f>
        <v>160.00000000000003</v>
      </c>
      <c r="BC44" s="273"/>
      <c r="BD44" s="274">
        <f>IF($BE$3="４週",BB44/4,IF($BE$3="暦月",(BB44/($BE$8/7)),""))</f>
        <v>40.000000000000007</v>
      </c>
      <c r="BE44" s="273"/>
      <c r="BF44" s="269"/>
      <c r="BG44" s="270"/>
      <c r="BH44" s="270"/>
      <c r="BI44" s="270"/>
      <c r="BJ44" s="271"/>
    </row>
    <row r="45" spans="2:62" ht="20.25" customHeight="1" x14ac:dyDescent="0.45">
      <c r="B45" s="275">
        <f>B43+1</f>
        <v>16</v>
      </c>
      <c r="C45" s="277" t="s">
        <v>214</v>
      </c>
      <c r="D45" s="278"/>
      <c r="E45" s="160"/>
      <c r="F45" s="161"/>
      <c r="G45" s="160"/>
      <c r="H45" s="161"/>
      <c r="I45" s="281" t="s">
        <v>88</v>
      </c>
      <c r="J45" s="282"/>
      <c r="K45" s="285" t="s">
        <v>89</v>
      </c>
      <c r="L45" s="286"/>
      <c r="M45" s="286"/>
      <c r="N45" s="278"/>
      <c r="O45" s="259" t="s">
        <v>136</v>
      </c>
      <c r="P45" s="260"/>
      <c r="Q45" s="260"/>
      <c r="R45" s="260"/>
      <c r="S45" s="261"/>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2"/>
      <c r="BC45" s="263"/>
      <c r="BD45" s="264"/>
      <c r="BE45" s="265"/>
      <c r="BF45" s="266"/>
      <c r="BG45" s="267"/>
      <c r="BH45" s="267"/>
      <c r="BI45" s="267"/>
      <c r="BJ45" s="268"/>
    </row>
    <row r="46" spans="2:62" ht="20.25" customHeight="1" x14ac:dyDescent="0.45">
      <c r="B46" s="276"/>
      <c r="C46" s="279"/>
      <c r="D46" s="280"/>
      <c r="E46" s="160"/>
      <c r="F46" s="161" t="str">
        <f>C45</f>
        <v>訪問介護員</v>
      </c>
      <c r="G46" s="160"/>
      <c r="H46" s="161" t="str">
        <f>I45</f>
        <v>A</v>
      </c>
      <c r="I46" s="283"/>
      <c r="J46" s="284"/>
      <c r="K46" s="287"/>
      <c r="L46" s="288"/>
      <c r="M46" s="288"/>
      <c r="N46" s="280"/>
      <c r="O46" s="259"/>
      <c r="P46" s="260"/>
      <c r="Q46" s="260"/>
      <c r="R46" s="260"/>
      <c r="S46" s="261"/>
      <c r="T46" s="193" t="s">
        <v>181</v>
      </c>
      <c r="U46" s="118"/>
      <c r="V46" s="194"/>
      <c r="W46" s="170">
        <f>IF(W45="","",VLOOKUP(W45,【記載例】シフト記号表!$C$6:$L$47,10,FALSE))</f>
        <v>8</v>
      </c>
      <c r="X46" s="171">
        <f>IF(X45="","",VLOOKUP(X45,【記載例】シフト記号表!$C$6:$L$47,10,FALSE))</f>
        <v>8</v>
      </c>
      <c r="Y46" s="171" t="str">
        <f>IF(Y45="","",VLOOKUP(Y45,【記載例】シフト記号表!$C$6:$L$47,10,FALSE))</f>
        <v/>
      </c>
      <c r="Z46" s="171" t="str">
        <f>IF(Z45="","",VLOOKUP(Z45,【記載例】シフト記号表!$C$6:$L$47,10,FALSE))</f>
        <v/>
      </c>
      <c r="AA46" s="171">
        <f>IF(AA45="","",VLOOKUP(AA45,【記載例】シフト記号表!$C$6:$L$47,10,FALSE))</f>
        <v>8</v>
      </c>
      <c r="AB46" s="171">
        <f>IF(AB45="","",VLOOKUP(AB45,【記載例】シフト記号表!$C$6:$L$47,10,FALSE))</f>
        <v>8</v>
      </c>
      <c r="AC46" s="172">
        <f>IF(AC45="","",VLOOKUP(AC45,【記載例】シフト記号表!$C$6:$L$47,10,FALSE))</f>
        <v>8</v>
      </c>
      <c r="AD46" s="170">
        <f>IF(AD45="","",VLOOKUP(AD45,【記載例】シフト記号表!$C$6:$L$47,10,FALSE))</f>
        <v>8</v>
      </c>
      <c r="AE46" s="171">
        <f>IF(AE45="","",VLOOKUP(AE45,【記載例】シフト記号表!$C$6:$L$47,10,FALSE))</f>
        <v>8</v>
      </c>
      <c r="AF46" s="171" t="str">
        <f>IF(AF45="","",VLOOKUP(AF45,【記載例】シフト記号表!$C$6:$L$47,10,FALSE))</f>
        <v/>
      </c>
      <c r="AG46" s="171" t="str">
        <f>IF(AG45="","",VLOOKUP(AG45,【記載例】シフト記号表!$C$6:$L$47,10,FALSE))</f>
        <v/>
      </c>
      <c r="AH46" s="171">
        <f>IF(AH45="","",VLOOKUP(AH45,【記載例】シフト記号表!$C$6:$L$47,10,FALSE))</f>
        <v>8</v>
      </c>
      <c r="AI46" s="171">
        <f>IF(AI45="","",VLOOKUP(AI45,【記載例】シフト記号表!$C$6:$L$47,10,FALSE))</f>
        <v>8</v>
      </c>
      <c r="AJ46" s="172">
        <f>IF(AJ45="","",VLOOKUP(AJ45,【記載例】シフト記号表!$C$6:$L$47,10,FALSE))</f>
        <v>8</v>
      </c>
      <c r="AK46" s="170">
        <f>IF(AK45="","",VLOOKUP(AK45,【記載例】シフト記号表!$C$6:$L$47,10,FALSE))</f>
        <v>8</v>
      </c>
      <c r="AL46" s="171">
        <f>IF(AL45="","",VLOOKUP(AL45,【記載例】シフト記号表!$C$6:$L$47,10,FALSE))</f>
        <v>8</v>
      </c>
      <c r="AM46" s="171" t="str">
        <f>IF(AM45="","",VLOOKUP(AM45,【記載例】シフト記号表!$C$6:$L$47,10,FALSE))</f>
        <v/>
      </c>
      <c r="AN46" s="171" t="str">
        <f>IF(AN45="","",VLOOKUP(AN45,【記載例】シフト記号表!$C$6:$L$47,10,FALSE))</f>
        <v/>
      </c>
      <c r="AO46" s="171">
        <f>IF(AO45="","",VLOOKUP(AO45,【記載例】シフト記号表!$C$6:$L$47,10,FALSE))</f>
        <v>8</v>
      </c>
      <c r="AP46" s="171">
        <f>IF(AP45="","",VLOOKUP(AP45,【記載例】シフト記号表!$C$6:$L$47,10,FALSE))</f>
        <v>8</v>
      </c>
      <c r="AQ46" s="172">
        <f>IF(AQ45="","",VLOOKUP(AQ45,【記載例】シフト記号表!$C$6:$L$47,10,FALSE))</f>
        <v>8</v>
      </c>
      <c r="AR46" s="170">
        <f>IF(AR45="","",VLOOKUP(AR45,【記載例】シフト記号表!$C$6:$L$47,10,FALSE))</f>
        <v>8</v>
      </c>
      <c r="AS46" s="171">
        <f>IF(AS45="","",VLOOKUP(AS45,【記載例】シフト記号表!$C$6:$L$47,10,FALSE))</f>
        <v>8</v>
      </c>
      <c r="AT46" s="171" t="str">
        <f>IF(AT45="","",VLOOKUP(AT45,【記載例】シフト記号表!$C$6:$L$47,10,FALSE))</f>
        <v/>
      </c>
      <c r="AU46" s="171" t="str">
        <f>IF(AU45="","",VLOOKUP(AU45,【記載例】シフト記号表!$C$6:$L$47,10,FALSE))</f>
        <v/>
      </c>
      <c r="AV46" s="171">
        <f>IF(AV45="","",VLOOKUP(AV45,【記載例】シフト記号表!$C$6:$L$47,10,FALSE))</f>
        <v>8</v>
      </c>
      <c r="AW46" s="171">
        <f>IF(AW45="","",VLOOKUP(AW45,【記載例】シフト記号表!$C$6:$L$47,10,FALSE))</f>
        <v>8</v>
      </c>
      <c r="AX46" s="172">
        <f>IF(AX45="","",VLOOKUP(AX45,【記載例】シフト記号表!$C$6:$L$47,10,FALSE))</f>
        <v>8</v>
      </c>
      <c r="AY46" s="170" t="str">
        <f>IF(AY45="","",VLOOKUP(AY45,【記載例】シフト記号表!$C$6:$L$47,10,FALSE))</f>
        <v/>
      </c>
      <c r="AZ46" s="171" t="str">
        <f>IF(AZ45="","",VLOOKUP(AZ45,【記載例】シフト記号表!$C$6:$L$47,10,FALSE))</f>
        <v/>
      </c>
      <c r="BA46" s="171" t="str">
        <f>IF(BA45="","",VLOOKUP(BA45,【記載例】シフト記号表!$C$6:$L$47,10,FALSE))</f>
        <v/>
      </c>
      <c r="BB46" s="272">
        <f>IF($BE$3="４週",SUM(W46:AX46),IF($BE$3="暦月",SUM(W46:BA46),""))</f>
        <v>160</v>
      </c>
      <c r="BC46" s="273"/>
      <c r="BD46" s="274">
        <f>IF($BE$3="４週",BB46/4,IF($BE$3="暦月",(BB46/($BE$8/7)),""))</f>
        <v>40</v>
      </c>
      <c r="BE46" s="273"/>
      <c r="BF46" s="269"/>
      <c r="BG46" s="270"/>
      <c r="BH46" s="270"/>
      <c r="BI46" s="270"/>
      <c r="BJ46" s="271"/>
    </row>
    <row r="47" spans="2:62" ht="20.25" customHeight="1" x14ac:dyDescent="0.45">
      <c r="B47" s="275">
        <f>B45+1</f>
        <v>17</v>
      </c>
      <c r="C47" s="277" t="s">
        <v>214</v>
      </c>
      <c r="D47" s="278"/>
      <c r="E47" s="160"/>
      <c r="F47" s="161"/>
      <c r="G47" s="160"/>
      <c r="H47" s="161"/>
      <c r="I47" s="281" t="s">
        <v>88</v>
      </c>
      <c r="J47" s="282"/>
      <c r="K47" s="285" t="s">
        <v>89</v>
      </c>
      <c r="L47" s="286"/>
      <c r="M47" s="286"/>
      <c r="N47" s="278"/>
      <c r="O47" s="259" t="s">
        <v>137</v>
      </c>
      <c r="P47" s="260"/>
      <c r="Q47" s="260"/>
      <c r="R47" s="260"/>
      <c r="S47" s="261"/>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2"/>
      <c r="BC47" s="263"/>
      <c r="BD47" s="264"/>
      <c r="BE47" s="265"/>
      <c r="BF47" s="266"/>
      <c r="BG47" s="267"/>
      <c r="BH47" s="267"/>
      <c r="BI47" s="267"/>
      <c r="BJ47" s="268"/>
    </row>
    <row r="48" spans="2:62" ht="20.25" customHeight="1" x14ac:dyDescent="0.45">
      <c r="B48" s="276"/>
      <c r="C48" s="279"/>
      <c r="D48" s="280"/>
      <c r="E48" s="160"/>
      <c r="F48" s="161" t="str">
        <f>C47</f>
        <v>訪問介護員</v>
      </c>
      <c r="G48" s="160"/>
      <c r="H48" s="161" t="str">
        <f>I47</f>
        <v>A</v>
      </c>
      <c r="I48" s="283"/>
      <c r="J48" s="284"/>
      <c r="K48" s="287"/>
      <c r="L48" s="288"/>
      <c r="M48" s="288"/>
      <c r="N48" s="280"/>
      <c r="O48" s="259"/>
      <c r="P48" s="260"/>
      <c r="Q48" s="260"/>
      <c r="R48" s="260"/>
      <c r="S48" s="261"/>
      <c r="T48" s="193" t="s">
        <v>181</v>
      </c>
      <c r="U48" s="118"/>
      <c r="V48" s="194"/>
      <c r="W48" s="170">
        <f>IF(W47="","",VLOOKUP(W47,【記載例】シフト記号表!$C$6:$L$47,10,FALSE))</f>
        <v>8</v>
      </c>
      <c r="X48" s="171">
        <f>IF(X47="","",VLOOKUP(X47,【記載例】シフト記号表!$C$6:$L$47,10,FALSE))</f>
        <v>8</v>
      </c>
      <c r="Y48" s="171">
        <f>IF(Y47="","",VLOOKUP(Y47,【記載例】シフト記号表!$C$6:$L$47,10,FALSE))</f>
        <v>8</v>
      </c>
      <c r="Z48" s="171">
        <f>IF(Z47="","",VLOOKUP(Z47,【記載例】シフト記号表!$C$6:$L$47,10,FALSE))</f>
        <v>8</v>
      </c>
      <c r="AA48" s="171" t="str">
        <f>IF(AA47="","",VLOOKUP(AA47,【記載例】シフト記号表!$C$6:$L$47,10,FALSE))</f>
        <v/>
      </c>
      <c r="AB48" s="171" t="str">
        <f>IF(AB47="","",VLOOKUP(AB47,【記載例】シフト記号表!$C$6:$L$47,10,FALSE))</f>
        <v/>
      </c>
      <c r="AC48" s="172">
        <f>IF(AC47="","",VLOOKUP(AC47,【記載例】シフト記号表!$C$6:$L$47,10,FALSE))</f>
        <v>8</v>
      </c>
      <c r="AD48" s="170">
        <f>IF(AD47="","",VLOOKUP(AD47,【記載例】シフト記号表!$C$6:$L$47,10,FALSE))</f>
        <v>8</v>
      </c>
      <c r="AE48" s="171">
        <f>IF(AE47="","",VLOOKUP(AE47,【記載例】シフト記号表!$C$6:$L$47,10,FALSE))</f>
        <v>8</v>
      </c>
      <c r="AF48" s="171">
        <f>IF(AF47="","",VLOOKUP(AF47,【記載例】シフト記号表!$C$6:$L$47,10,FALSE))</f>
        <v>8</v>
      </c>
      <c r="AG48" s="171">
        <f>IF(AG47="","",VLOOKUP(AG47,【記載例】シフト記号表!$C$6:$L$47,10,FALSE))</f>
        <v>8</v>
      </c>
      <c r="AH48" s="171" t="str">
        <f>IF(AH47="","",VLOOKUP(AH47,【記載例】シフト記号表!$C$6:$L$47,10,FALSE))</f>
        <v/>
      </c>
      <c r="AI48" s="171" t="str">
        <f>IF(AI47="","",VLOOKUP(AI47,【記載例】シフト記号表!$C$6:$L$47,10,FALSE))</f>
        <v/>
      </c>
      <c r="AJ48" s="172">
        <f>IF(AJ47="","",VLOOKUP(AJ47,【記載例】シフト記号表!$C$6:$L$47,10,FALSE))</f>
        <v>8</v>
      </c>
      <c r="AK48" s="170">
        <f>IF(AK47="","",VLOOKUP(AK47,【記載例】シフト記号表!$C$6:$L$47,10,FALSE))</f>
        <v>8</v>
      </c>
      <c r="AL48" s="171">
        <f>IF(AL47="","",VLOOKUP(AL47,【記載例】シフト記号表!$C$6:$L$47,10,FALSE))</f>
        <v>8</v>
      </c>
      <c r="AM48" s="171">
        <f>IF(AM47="","",VLOOKUP(AM47,【記載例】シフト記号表!$C$6:$L$47,10,FALSE))</f>
        <v>8</v>
      </c>
      <c r="AN48" s="171">
        <f>IF(AN47="","",VLOOKUP(AN47,【記載例】シフト記号表!$C$6:$L$47,10,FALSE))</f>
        <v>8</v>
      </c>
      <c r="AO48" s="171" t="str">
        <f>IF(AO47="","",VLOOKUP(AO47,【記載例】シフト記号表!$C$6:$L$47,10,FALSE))</f>
        <v/>
      </c>
      <c r="AP48" s="171" t="str">
        <f>IF(AP47="","",VLOOKUP(AP47,【記載例】シフト記号表!$C$6:$L$47,10,FALSE))</f>
        <v/>
      </c>
      <c r="AQ48" s="172">
        <f>IF(AQ47="","",VLOOKUP(AQ47,【記載例】シフト記号表!$C$6:$L$47,10,FALSE))</f>
        <v>8</v>
      </c>
      <c r="AR48" s="170">
        <f>IF(AR47="","",VLOOKUP(AR47,【記載例】シフト記号表!$C$6:$L$47,10,FALSE))</f>
        <v>8</v>
      </c>
      <c r="AS48" s="171">
        <f>IF(AS47="","",VLOOKUP(AS47,【記載例】シフト記号表!$C$6:$L$47,10,FALSE))</f>
        <v>8</v>
      </c>
      <c r="AT48" s="171">
        <f>IF(AT47="","",VLOOKUP(AT47,【記載例】シフト記号表!$C$6:$L$47,10,FALSE))</f>
        <v>8</v>
      </c>
      <c r="AU48" s="171">
        <f>IF(AU47="","",VLOOKUP(AU47,【記載例】シフト記号表!$C$6:$L$47,10,FALSE))</f>
        <v>8</v>
      </c>
      <c r="AV48" s="171" t="str">
        <f>IF(AV47="","",VLOOKUP(AV47,【記載例】シフト記号表!$C$6:$L$47,10,FALSE))</f>
        <v/>
      </c>
      <c r="AW48" s="171" t="str">
        <f>IF(AW47="","",VLOOKUP(AW47,【記載例】シフト記号表!$C$6:$L$47,10,FALSE))</f>
        <v/>
      </c>
      <c r="AX48" s="172">
        <f>IF(AX47="","",VLOOKUP(AX47,【記載例】シフト記号表!$C$6:$L$47,10,FALSE))</f>
        <v>8</v>
      </c>
      <c r="AY48" s="170" t="str">
        <f>IF(AY47="","",VLOOKUP(AY47,【記載例】シフト記号表!$C$6:$L$47,10,FALSE))</f>
        <v/>
      </c>
      <c r="AZ48" s="171" t="str">
        <f>IF(AZ47="","",VLOOKUP(AZ47,【記載例】シフト記号表!$C$6:$L$47,10,FALSE))</f>
        <v/>
      </c>
      <c r="BA48" s="171" t="str">
        <f>IF(BA47="","",VLOOKUP(BA47,【記載例】シフト記号表!$C$6:$L$47,10,FALSE))</f>
        <v/>
      </c>
      <c r="BB48" s="272">
        <f>IF($BE$3="４週",SUM(W48:AX48),IF($BE$3="暦月",SUM(W48:BA48),""))</f>
        <v>160</v>
      </c>
      <c r="BC48" s="273"/>
      <c r="BD48" s="274">
        <f>IF($BE$3="４週",BB48/4,IF($BE$3="暦月",(BB48/($BE$8/7)),""))</f>
        <v>40</v>
      </c>
      <c r="BE48" s="273"/>
      <c r="BF48" s="269"/>
      <c r="BG48" s="270"/>
      <c r="BH48" s="270"/>
      <c r="BI48" s="270"/>
      <c r="BJ48" s="271"/>
    </row>
    <row r="49" spans="2:62" ht="20.25" customHeight="1" x14ac:dyDescent="0.45">
      <c r="B49" s="275">
        <f>B47+1</f>
        <v>18</v>
      </c>
      <c r="C49" s="277" t="s">
        <v>214</v>
      </c>
      <c r="D49" s="278"/>
      <c r="E49" s="160"/>
      <c r="F49" s="161"/>
      <c r="G49" s="160"/>
      <c r="H49" s="161"/>
      <c r="I49" s="281" t="s">
        <v>88</v>
      </c>
      <c r="J49" s="282"/>
      <c r="K49" s="285" t="s">
        <v>89</v>
      </c>
      <c r="L49" s="286"/>
      <c r="M49" s="286"/>
      <c r="N49" s="278"/>
      <c r="O49" s="259" t="s">
        <v>138</v>
      </c>
      <c r="P49" s="260"/>
      <c r="Q49" s="260"/>
      <c r="R49" s="260"/>
      <c r="S49" s="261"/>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2"/>
      <c r="BC49" s="263"/>
      <c r="BD49" s="264"/>
      <c r="BE49" s="265"/>
      <c r="BF49" s="266"/>
      <c r="BG49" s="267"/>
      <c r="BH49" s="267"/>
      <c r="BI49" s="267"/>
      <c r="BJ49" s="268"/>
    </row>
    <row r="50" spans="2:62" ht="20.25" customHeight="1" x14ac:dyDescent="0.45">
      <c r="B50" s="276"/>
      <c r="C50" s="279"/>
      <c r="D50" s="280"/>
      <c r="E50" s="160"/>
      <c r="F50" s="161" t="str">
        <f>C49</f>
        <v>訪問介護員</v>
      </c>
      <c r="G50" s="160"/>
      <c r="H50" s="161" t="str">
        <f>I49</f>
        <v>A</v>
      </c>
      <c r="I50" s="283"/>
      <c r="J50" s="284"/>
      <c r="K50" s="287"/>
      <c r="L50" s="288"/>
      <c r="M50" s="288"/>
      <c r="N50" s="280"/>
      <c r="O50" s="259"/>
      <c r="P50" s="260"/>
      <c r="Q50" s="260"/>
      <c r="R50" s="260"/>
      <c r="S50" s="261"/>
      <c r="T50" s="193" t="s">
        <v>181</v>
      </c>
      <c r="U50" s="118"/>
      <c r="V50" s="194"/>
      <c r="W50" s="170">
        <f>IF(W49="","",VLOOKUP(W49,【記載例】シフト記号表!$C$6:$L$47,10,FALSE))</f>
        <v>8.0000000000000018</v>
      </c>
      <c r="X50" s="171">
        <f>IF(X49="","",VLOOKUP(X49,【記載例】シフト記号表!$C$6:$L$47,10,FALSE))</f>
        <v>8.0000000000000018</v>
      </c>
      <c r="Y50" s="171">
        <f>IF(Y49="","",VLOOKUP(Y49,【記載例】シフト記号表!$C$6:$L$47,10,FALSE))</f>
        <v>8.0000000000000018</v>
      </c>
      <c r="Z50" s="171">
        <f>IF(Z49="","",VLOOKUP(Z49,【記載例】シフト記号表!$C$6:$L$47,10,FALSE))</f>
        <v>8.0000000000000018</v>
      </c>
      <c r="AA50" s="171" t="str">
        <f>IF(AA49="","",VLOOKUP(AA49,【記載例】シフト記号表!$C$6:$L$47,10,FALSE))</f>
        <v/>
      </c>
      <c r="AB50" s="171" t="str">
        <f>IF(AB49="","",VLOOKUP(AB49,【記載例】シフト記号表!$C$6:$L$47,10,FALSE))</f>
        <v/>
      </c>
      <c r="AC50" s="172">
        <f>IF(AC49="","",VLOOKUP(AC49,【記載例】シフト記号表!$C$6:$L$47,10,FALSE))</f>
        <v>8.0000000000000018</v>
      </c>
      <c r="AD50" s="170">
        <f>IF(AD49="","",VLOOKUP(AD49,【記載例】シフト記号表!$C$6:$L$47,10,FALSE))</f>
        <v>8.0000000000000018</v>
      </c>
      <c r="AE50" s="171">
        <f>IF(AE49="","",VLOOKUP(AE49,【記載例】シフト記号表!$C$6:$L$47,10,FALSE))</f>
        <v>8.0000000000000018</v>
      </c>
      <c r="AF50" s="171">
        <f>IF(AF49="","",VLOOKUP(AF49,【記載例】シフト記号表!$C$6:$L$47,10,FALSE))</f>
        <v>8.0000000000000018</v>
      </c>
      <c r="AG50" s="171">
        <f>IF(AG49="","",VLOOKUP(AG49,【記載例】シフト記号表!$C$6:$L$47,10,FALSE))</f>
        <v>8.0000000000000018</v>
      </c>
      <c r="AH50" s="171" t="str">
        <f>IF(AH49="","",VLOOKUP(AH49,【記載例】シフト記号表!$C$6:$L$47,10,FALSE))</f>
        <v/>
      </c>
      <c r="AI50" s="171" t="str">
        <f>IF(AI49="","",VLOOKUP(AI49,【記載例】シフト記号表!$C$6:$L$47,10,FALSE))</f>
        <v/>
      </c>
      <c r="AJ50" s="172">
        <f>IF(AJ49="","",VLOOKUP(AJ49,【記載例】シフト記号表!$C$6:$L$47,10,FALSE))</f>
        <v>8.0000000000000018</v>
      </c>
      <c r="AK50" s="170">
        <f>IF(AK49="","",VLOOKUP(AK49,【記載例】シフト記号表!$C$6:$L$47,10,FALSE))</f>
        <v>8.0000000000000018</v>
      </c>
      <c r="AL50" s="171">
        <f>IF(AL49="","",VLOOKUP(AL49,【記載例】シフト記号表!$C$6:$L$47,10,FALSE))</f>
        <v>8.0000000000000018</v>
      </c>
      <c r="AM50" s="171">
        <f>IF(AM49="","",VLOOKUP(AM49,【記載例】シフト記号表!$C$6:$L$47,10,FALSE))</f>
        <v>8.0000000000000018</v>
      </c>
      <c r="AN50" s="171">
        <f>IF(AN49="","",VLOOKUP(AN49,【記載例】シフト記号表!$C$6:$L$47,10,FALSE))</f>
        <v>8.0000000000000018</v>
      </c>
      <c r="AO50" s="171" t="str">
        <f>IF(AO49="","",VLOOKUP(AO49,【記載例】シフト記号表!$C$6:$L$47,10,FALSE))</f>
        <v/>
      </c>
      <c r="AP50" s="171" t="str">
        <f>IF(AP49="","",VLOOKUP(AP49,【記載例】シフト記号表!$C$6:$L$47,10,FALSE))</f>
        <v/>
      </c>
      <c r="AQ50" s="172">
        <f>IF(AQ49="","",VLOOKUP(AQ49,【記載例】シフト記号表!$C$6:$L$47,10,FALSE))</f>
        <v>8.0000000000000018</v>
      </c>
      <c r="AR50" s="170">
        <f>IF(AR49="","",VLOOKUP(AR49,【記載例】シフト記号表!$C$6:$L$47,10,FALSE))</f>
        <v>8.0000000000000018</v>
      </c>
      <c r="AS50" s="171">
        <f>IF(AS49="","",VLOOKUP(AS49,【記載例】シフト記号表!$C$6:$L$47,10,FALSE))</f>
        <v>8.0000000000000018</v>
      </c>
      <c r="AT50" s="171">
        <f>IF(AT49="","",VLOOKUP(AT49,【記載例】シフト記号表!$C$6:$L$47,10,FALSE))</f>
        <v>8.0000000000000018</v>
      </c>
      <c r="AU50" s="171">
        <f>IF(AU49="","",VLOOKUP(AU49,【記載例】シフト記号表!$C$6:$L$47,10,FALSE))</f>
        <v>8.0000000000000018</v>
      </c>
      <c r="AV50" s="171" t="str">
        <f>IF(AV49="","",VLOOKUP(AV49,【記載例】シフト記号表!$C$6:$L$47,10,FALSE))</f>
        <v/>
      </c>
      <c r="AW50" s="171" t="str">
        <f>IF(AW49="","",VLOOKUP(AW49,【記載例】シフト記号表!$C$6:$L$47,10,FALSE))</f>
        <v/>
      </c>
      <c r="AX50" s="172">
        <f>IF(AX49="","",VLOOKUP(AX49,【記載例】シフト記号表!$C$6:$L$47,10,FALSE))</f>
        <v>8.0000000000000018</v>
      </c>
      <c r="AY50" s="170" t="str">
        <f>IF(AY49="","",VLOOKUP(AY49,【記載例】シフト記号表!$C$6:$L$47,10,FALSE))</f>
        <v/>
      </c>
      <c r="AZ50" s="171" t="str">
        <f>IF(AZ49="","",VLOOKUP(AZ49,【記載例】シフト記号表!$C$6:$L$47,10,FALSE))</f>
        <v/>
      </c>
      <c r="BA50" s="171" t="str">
        <f>IF(BA49="","",VLOOKUP(BA49,【記載例】シフト記号表!$C$6:$L$47,10,FALSE))</f>
        <v/>
      </c>
      <c r="BB50" s="272">
        <f>IF($BE$3="４週",SUM(W50:AX50),IF($BE$3="暦月",SUM(W50:BA50),""))</f>
        <v>160.00000000000003</v>
      </c>
      <c r="BC50" s="273"/>
      <c r="BD50" s="274">
        <f>IF($BE$3="４週",BB50/4,IF($BE$3="暦月",(BB50/($BE$8/7)),""))</f>
        <v>40.000000000000007</v>
      </c>
      <c r="BE50" s="273"/>
      <c r="BF50" s="269"/>
      <c r="BG50" s="270"/>
      <c r="BH50" s="270"/>
      <c r="BI50" s="270"/>
      <c r="BJ50" s="271"/>
    </row>
    <row r="51" spans="2:62" ht="20.25" customHeight="1" x14ac:dyDescent="0.45">
      <c r="B51" s="275">
        <f>B49+1</f>
        <v>19</v>
      </c>
      <c r="C51" s="277" t="s">
        <v>214</v>
      </c>
      <c r="D51" s="278"/>
      <c r="E51" s="162"/>
      <c r="F51" s="163"/>
      <c r="G51" s="162"/>
      <c r="H51" s="163"/>
      <c r="I51" s="281" t="s">
        <v>88</v>
      </c>
      <c r="J51" s="282"/>
      <c r="K51" s="285" t="s">
        <v>89</v>
      </c>
      <c r="L51" s="286"/>
      <c r="M51" s="286"/>
      <c r="N51" s="278"/>
      <c r="O51" s="259" t="s">
        <v>139</v>
      </c>
      <c r="P51" s="260"/>
      <c r="Q51" s="260"/>
      <c r="R51" s="260"/>
      <c r="S51" s="261"/>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2"/>
      <c r="BC51" s="263"/>
      <c r="BD51" s="264"/>
      <c r="BE51" s="265"/>
      <c r="BF51" s="266"/>
      <c r="BG51" s="267"/>
      <c r="BH51" s="267"/>
      <c r="BI51" s="267"/>
      <c r="BJ51" s="268"/>
    </row>
    <row r="52" spans="2:62" ht="20.25" customHeight="1" x14ac:dyDescent="0.45">
      <c r="B52" s="276"/>
      <c r="C52" s="279"/>
      <c r="D52" s="280"/>
      <c r="E52" s="160"/>
      <c r="F52" s="161" t="str">
        <f>C51</f>
        <v>訪問介護員</v>
      </c>
      <c r="G52" s="160"/>
      <c r="H52" s="161" t="str">
        <f>I51</f>
        <v>A</v>
      </c>
      <c r="I52" s="283"/>
      <c r="J52" s="284"/>
      <c r="K52" s="287"/>
      <c r="L52" s="288"/>
      <c r="M52" s="288"/>
      <c r="N52" s="280"/>
      <c r="O52" s="259"/>
      <c r="P52" s="260"/>
      <c r="Q52" s="260"/>
      <c r="R52" s="260"/>
      <c r="S52" s="261"/>
      <c r="T52" s="193" t="s">
        <v>181</v>
      </c>
      <c r="U52" s="111"/>
      <c r="V52" s="112"/>
      <c r="W52" s="170">
        <f>IF(W51="","",VLOOKUP(W51,【記載例】シフト記号表!$C$6:$L$47,10,FALSE))</f>
        <v>8</v>
      </c>
      <c r="X52" s="171">
        <f>IF(X51="","",VLOOKUP(X51,【記載例】シフト記号表!$C$6:$L$47,10,FALSE))</f>
        <v>8</v>
      </c>
      <c r="Y52" s="171">
        <f>IF(Y51="","",VLOOKUP(Y51,【記載例】シフト記号表!$C$6:$L$47,10,FALSE))</f>
        <v>8</v>
      </c>
      <c r="Z52" s="171">
        <f>IF(Z51="","",VLOOKUP(Z51,【記載例】シフト記号表!$C$6:$L$47,10,FALSE))</f>
        <v>8</v>
      </c>
      <c r="AA52" s="171" t="str">
        <f>IF(AA51="","",VLOOKUP(AA51,【記載例】シフト記号表!$C$6:$L$47,10,FALSE))</f>
        <v/>
      </c>
      <c r="AB52" s="171" t="str">
        <f>IF(AB51="","",VLOOKUP(AB51,【記載例】シフト記号表!$C$6:$L$47,10,FALSE))</f>
        <v/>
      </c>
      <c r="AC52" s="172">
        <f>IF(AC51="","",VLOOKUP(AC51,【記載例】シフト記号表!$C$6:$L$47,10,FALSE))</f>
        <v>8</v>
      </c>
      <c r="AD52" s="170">
        <f>IF(AD51="","",VLOOKUP(AD51,【記載例】シフト記号表!$C$6:$L$47,10,FALSE))</f>
        <v>8</v>
      </c>
      <c r="AE52" s="171">
        <f>IF(AE51="","",VLOOKUP(AE51,【記載例】シフト記号表!$C$6:$L$47,10,FALSE))</f>
        <v>8</v>
      </c>
      <c r="AF52" s="171">
        <f>IF(AF51="","",VLOOKUP(AF51,【記載例】シフト記号表!$C$6:$L$47,10,FALSE))</f>
        <v>8</v>
      </c>
      <c r="AG52" s="171">
        <f>IF(AG51="","",VLOOKUP(AG51,【記載例】シフト記号表!$C$6:$L$47,10,FALSE))</f>
        <v>8</v>
      </c>
      <c r="AH52" s="171" t="str">
        <f>IF(AH51="","",VLOOKUP(AH51,【記載例】シフト記号表!$C$6:$L$47,10,FALSE))</f>
        <v/>
      </c>
      <c r="AI52" s="171" t="str">
        <f>IF(AI51="","",VLOOKUP(AI51,【記載例】シフト記号表!$C$6:$L$47,10,FALSE))</f>
        <v/>
      </c>
      <c r="AJ52" s="172">
        <f>IF(AJ51="","",VLOOKUP(AJ51,【記載例】シフト記号表!$C$6:$L$47,10,FALSE))</f>
        <v>8</v>
      </c>
      <c r="AK52" s="170">
        <f>IF(AK51="","",VLOOKUP(AK51,【記載例】シフト記号表!$C$6:$L$47,10,FALSE))</f>
        <v>8</v>
      </c>
      <c r="AL52" s="171">
        <f>IF(AL51="","",VLOOKUP(AL51,【記載例】シフト記号表!$C$6:$L$47,10,FALSE))</f>
        <v>8</v>
      </c>
      <c r="AM52" s="171">
        <f>IF(AM51="","",VLOOKUP(AM51,【記載例】シフト記号表!$C$6:$L$47,10,FALSE))</f>
        <v>8</v>
      </c>
      <c r="AN52" s="171">
        <f>IF(AN51="","",VLOOKUP(AN51,【記載例】シフト記号表!$C$6:$L$47,10,FALSE))</f>
        <v>8</v>
      </c>
      <c r="AO52" s="171" t="str">
        <f>IF(AO51="","",VLOOKUP(AO51,【記載例】シフト記号表!$C$6:$L$47,10,FALSE))</f>
        <v/>
      </c>
      <c r="AP52" s="171" t="str">
        <f>IF(AP51="","",VLOOKUP(AP51,【記載例】シフト記号表!$C$6:$L$47,10,FALSE))</f>
        <v/>
      </c>
      <c r="AQ52" s="172">
        <f>IF(AQ51="","",VLOOKUP(AQ51,【記載例】シフト記号表!$C$6:$L$47,10,FALSE))</f>
        <v>8</v>
      </c>
      <c r="AR52" s="170">
        <f>IF(AR51="","",VLOOKUP(AR51,【記載例】シフト記号表!$C$6:$L$47,10,FALSE))</f>
        <v>8</v>
      </c>
      <c r="AS52" s="171">
        <f>IF(AS51="","",VLOOKUP(AS51,【記載例】シフト記号表!$C$6:$L$47,10,FALSE))</f>
        <v>8</v>
      </c>
      <c r="AT52" s="171">
        <f>IF(AT51="","",VLOOKUP(AT51,【記載例】シフト記号表!$C$6:$L$47,10,FALSE))</f>
        <v>8</v>
      </c>
      <c r="AU52" s="171">
        <f>IF(AU51="","",VLOOKUP(AU51,【記載例】シフト記号表!$C$6:$L$47,10,FALSE))</f>
        <v>8</v>
      </c>
      <c r="AV52" s="171" t="str">
        <f>IF(AV51="","",VLOOKUP(AV51,【記載例】シフト記号表!$C$6:$L$47,10,FALSE))</f>
        <v/>
      </c>
      <c r="AW52" s="171" t="str">
        <f>IF(AW51="","",VLOOKUP(AW51,【記載例】シフト記号表!$C$6:$L$47,10,FALSE))</f>
        <v/>
      </c>
      <c r="AX52" s="172">
        <f>IF(AX51="","",VLOOKUP(AX51,【記載例】シフト記号表!$C$6:$L$47,10,FALSE))</f>
        <v>8</v>
      </c>
      <c r="AY52" s="170" t="str">
        <f>IF(AY51="","",VLOOKUP(AY51,【記載例】シフト記号表!$C$6:$L$47,10,FALSE))</f>
        <v/>
      </c>
      <c r="AZ52" s="171" t="str">
        <f>IF(AZ51="","",VLOOKUP(AZ51,【記載例】シフト記号表!$C$6:$L$47,10,FALSE))</f>
        <v/>
      </c>
      <c r="BA52" s="171" t="str">
        <f>IF(BA51="","",VLOOKUP(BA51,【記載例】シフト記号表!$C$6:$L$47,10,FALSE))</f>
        <v/>
      </c>
      <c r="BB52" s="272">
        <f>IF($BE$3="４週",SUM(W52:AX52),IF($BE$3="暦月",SUM(W52:BA52),""))</f>
        <v>160</v>
      </c>
      <c r="BC52" s="273"/>
      <c r="BD52" s="274">
        <f>IF($BE$3="４週",BB52/4,IF($BE$3="暦月",(BB52/($BE$8/7)),""))</f>
        <v>40</v>
      </c>
      <c r="BE52" s="273"/>
      <c r="BF52" s="269"/>
      <c r="BG52" s="270"/>
      <c r="BH52" s="270"/>
      <c r="BI52" s="270"/>
      <c r="BJ52" s="271"/>
    </row>
    <row r="53" spans="2:62" ht="20.25" customHeight="1" x14ac:dyDescent="0.45">
      <c r="B53" s="275">
        <f>B51+1</f>
        <v>20</v>
      </c>
      <c r="C53" s="277" t="s">
        <v>214</v>
      </c>
      <c r="D53" s="278"/>
      <c r="E53" s="162"/>
      <c r="F53" s="163"/>
      <c r="G53" s="162"/>
      <c r="H53" s="163"/>
      <c r="I53" s="281" t="s">
        <v>99</v>
      </c>
      <c r="J53" s="282"/>
      <c r="K53" s="285" t="s">
        <v>19</v>
      </c>
      <c r="L53" s="286"/>
      <c r="M53" s="286"/>
      <c r="N53" s="278"/>
      <c r="O53" s="259" t="s">
        <v>140</v>
      </c>
      <c r="P53" s="260"/>
      <c r="Q53" s="260"/>
      <c r="R53" s="260"/>
      <c r="S53" s="261"/>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2"/>
      <c r="BC53" s="263"/>
      <c r="BD53" s="264"/>
      <c r="BE53" s="265"/>
      <c r="BF53" s="266"/>
      <c r="BG53" s="267"/>
      <c r="BH53" s="267"/>
      <c r="BI53" s="267"/>
      <c r="BJ53" s="268"/>
    </row>
    <row r="54" spans="2:62" ht="20.25" customHeight="1" x14ac:dyDescent="0.45">
      <c r="B54" s="276"/>
      <c r="C54" s="279"/>
      <c r="D54" s="280"/>
      <c r="E54" s="160"/>
      <c r="F54" s="161" t="str">
        <f>C53</f>
        <v>訪問介護員</v>
      </c>
      <c r="G54" s="160"/>
      <c r="H54" s="161" t="str">
        <f>I53</f>
        <v>C</v>
      </c>
      <c r="I54" s="283"/>
      <c r="J54" s="284"/>
      <c r="K54" s="287"/>
      <c r="L54" s="288"/>
      <c r="M54" s="288"/>
      <c r="N54" s="280"/>
      <c r="O54" s="259"/>
      <c r="P54" s="260"/>
      <c r="Q54" s="260"/>
      <c r="R54" s="260"/>
      <c r="S54" s="261"/>
      <c r="T54" s="193" t="s">
        <v>181</v>
      </c>
      <c r="U54" s="118"/>
      <c r="V54" s="194"/>
      <c r="W54" s="170" t="str">
        <f>IF(W53="","",VLOOKUP(W53,【記載例】シフト記号表!$C$6:$L$47,10,FALSE))</f>
        <v/>
      </c>
      <c r="X54" s="171" t="str">
        <f>IF(X53="","",VLOOKUP(X53,【記載例】シフト記号表!$C$6:$L$47,10,FALSE))</f>
        <v/>
      </c>
      <c r="Y54" s="171">
        <f>IF(Y53="","",VLOOKUP(Y53,【記載例】シフト記号表!$C$6:$L$47,10,FALSE))</f>
        <v>8.0000000000000018</v>
      </c>
      <c r="Z54" s="171">
        <f>IF(Z53="","",VLOOKUP(Z53,【記載例】シフト記号表!$C$6:$L$47,10,FALSE))</f>
        <v>8.0000000000000018</v>
      </c>
      <c r="AA54" s="171">
        <f>IF(AA53="","",VLOOKUP(AA53,【記載例】シフト記号表!$C$6:$L$47,10,FALSE))</f>
        <v>8.0000000000000018</v>
      </c>
      <c r="AB54" s="171">
        <f>IF(AB53="","",VLOOKUP(AB53,【記載例】シフト記号表!$C$6:$L$47,10,FALSE))</f>
        <v>8.0000000000000018</v>
      </c>
      <c r="AC54" s="172" t="str">
        <f>IF(AC53="","",VLOOKUP(AC53,【記載例】シフト記号表!$C$6:$L$47,10,FALSE))</f>
        <v/>
      </c>
      <c r="AD54" s="170" t="str">
        <f>IF(AD53="","",VLOOKUP(AD53,【記載例】シフト記号表!$C$6:$L$47,10,FALSE))</f>
        <v/>
      </c>
      <c r="AE54" s="171" t="str">
        <f>IF(AE53="","",VLOOKUP(AE53,【記載例】シフト記号表!$C$6:$L$47,10,FALSE))</f>
        <v/>
      </c>
      <c r="AF54" s="171">
        <f>IF(AF53="","",VLOOKUP(AF53,【記載例】シフト記号表!$C$6:$L$47,10,FALSE))</f>
        <v>8.0000000000000018</v>
      </c>
      <c r="AG54" s="171">
        <f>IF(AG53="","",VLOOKUP(AG53,【記載例】シフト記号表!$C$6:$L$47,10,FALSE))</f>
        <v>8.0000000000000018</v>
      </c>
      <c r="AH54" s="171">
        <f>IF(AH53="","",VLOOKUP(AH53,【記載例】シフト記号表!$C$6:$L$47,10,FALSE))</f>
        <v>8.0000000000000018</v>
      </c>
      <c r="AI54" s="171">
        <f>IF(AI53="","",VLOOKUP(AI53,【記載例】シフト記号表!$C$6:$L$47,10,FALSE))</f>
        <v>8.0000000000000018</v>
      </c>
      <c r="AJ54" s="172" t="str">
        <f>IF(AJ53="","",VLOOKUP(AJ53,【記載例】シフト記号表!$C$6:$L$47,10,FALSE))</f>
        <v/>
      </c>
      <c r="AK54" s="170" t="str">
        <f>IF(AK53="","",VLOOKUP(AK53,【記載例】シフト記号表!$C$6:$L$47,10,FALSE))</f>
        <v/>
      </c>
      <c r="AL54" s="171" t="str">
        <f>IF(AL53="","",VLOOKUP(AL53,【記載例】シフト記号表!$C$6:$L$47,10,FALSE))</f>
        <v/>
      </c>
      <c r="AM54" s="171">
        <f>IF(AM53="","",VLOOKUP(AM53,【記載例】シフト記号表!$C$6:$L$47,10,FALSE))</f>
        <v>8.0000000000000018</v>
      </c>
      <c r="AN54" s="171">
        <f>IF(AN53="","",VLOOKUP(AN53,【記載例】シフト記号表!$C$6:$L$47,10,FALSE))</f>
        <v>8.0000000000000018</v>
      </c>
      <c r="AO54" s="171">
        <f>IF(AO53="","",VLOOKUP(AO53,【記載例】シフト記号表!$C$6:$L$47,10,FALSE))</f>
        <v>8.0000000000000018</v>
      </c>
      <c r="AP54" s="171">
        <f>IF(AP53="","",VLOOKUP(AP53,【記載例】シフト記号表!$C$6:$L$47,10,FALSE))</f>
        <v>8.0000000000000018</v>
      </c>
      <c r="AQ54" s="172" t="str">
        <f>IF(AQ53="","",VLOOKUP(AQ53,【記載例】シフト記号表!$C$6:$L$47,10,FALSE))</f>
        <v/>
      </c>
      <c r="AR54" s="170" t="str">
        <f>IF(AR53="","",VLOOKUP(AR53,【記載例】シフト記号表!$C$6:$L$47,10,FALSE))</f>
        <v/>
      </c>
      <c r="AS54" s="171" t="str">
        <f>IF(AS53="","",VLOOKUP(AS53,【記載例】シフト記号表!$C$6:$L$47,10,FALSE))</f>
        <v/>
      </c>
      <c r="AT54" s="171">
        <f>IF(AT53="","",VLOOKUP(AT53,【記載例】シフト記号表!$C$6:$L$47,10,FALSE))</f>
        <v>8.0000000000000018</v>
      </c>
      <c r="AU54" s="171">
        <f>IF(AU53="","",VLOOKUP(AU53,【記載例】シフト記号表!$C$6:$L$47,10,FALSE))</f>
        <v>8.0000000000000018</v>
      </c>
      <c r="AV54" s="171">
        <f>IF(AV53="","",VLOOKUP(AV53,【記載例】シフト記号表!$C$6:$L$47,10,FALSE))</f>
        <v>8.0000000000000018</v>
      </c>
      <c r="AW54" s="171">
        <f>IF(AW53="","",VLOOKUP(AW53,【記載例】シフト記号表!$C$6:$L$47,10,FALSE))</f>
        <v>8.0000000000000018</v>
      </c>
      <c r="AX54" s="172" t="str">
        <f>IF(AX53="","",VLOOKUP(AX53,【記載例】シフト記号表!$C$6:$L$47,10,FALSE))</f>
        <v/>
      </c>
      <c r="AY54" s="170" t="str">
        <f>IF(AY53="","",VLOOKUP(AY53,【記載例】シフト記号表!$C$6:$L$47,10,FALSE))</f>
        <v/>
      </c>
      <c r="AZ54" s="171" t="str">
        <f>IF(AZ53="","",VLOOKUP(AZ53,【記載例】シフト記号表!$C$6:$L$47,10,FALSE))</f>
        <v/>
      </c>
      <c r="BA54" s="171" t="str">
        <f>IF(BA53="","",VLOOKUP(BA53,【記載例】シフト記号表!$C$6:$L$47,10,FALSE))</f>
        <v/>
      </c>
      <c r="BB54" s="272">
        <f>IF($BE$3="４週",SUM(W54:AX54),IF($BE$3="暦月",SUM(W54:BA54),""))</f>
        <v>128.00000000000003</v>
      </c>
      <c r="BC54" s="273"/>
      <c r="BD54" s="274">
        <f>IF($BE$3="４週",BB54/4,IF($BE$3="暦月",(BB54/($BE$8/7)),""))</f>
        <v>32.000000000000007</v>
      </c>
      <c r="BE54" s="273"/>
      <c r="BF54" s="269"/>
      <c r="BG54" s="270"/>
      <c r="BH54" s="270"/>
      <c r="BI54" s="270"/>
      <c r="BJ54" s="271"/>
    </row>
    <row r="55" spans="2:62" ht="20.25" customHeight="1" x14ac:dyDescent="0.45">
      <c r="B55" s="275">
        <f>B53+1</f>
        <v>21</v>
      </c>
      <c r="C55" s="277" t="s">
        <v>217</v>
      </c>
      <c r="D55" s="278"/>
      <c r="E55" s="160"/>
      <c r="F55" s="161"/>
      <c r="G55" s="160"/>
      <c r="H55" s="161"/>
      <c r="I55" s="281" t="s">
        <v>88</v>
      </c>
      <c r="J55" s="282"/>
      <c r="K55" s="285" t="s">
        <v>102</v>
      </c>
      <c r="L55" s="286"/>
      <c r="M55" s="286"/>
      <c r="N55" s="278"/>
      <c r="O55" s="259" t="s">
        <v>141</v>
      </c>
      <c r="P55" s="260"/>
      <c r="Q55" s="260"/>
      <c r="R55" s="260"/>
      <c r="S55" s="261"/>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2"/>
      <c r="BC55" s="263"/>
      <c r="BD55" s="264"/>
      <c r="BE55" s="265"/>
      <c r="BF55" s="266"/>
      <c r="BG55" s="267"/>
      <c r="BH55" s="267"/>
      <c r="BI55" s="267"/>
      <c r="BJ55" s="268"/>
    </row>
    <row r="56" spans="2:62" ht="20.25" customHeight="1" x14ac:dyDescent="0.45">
      <c r="B56" s="276"/>
      <c r="C56" s="279"/>
      <c r="D56" s="280"/>
      <c r="E56" s="160"/>
      <c r="F56" s="161" t="str">
        <f>C55</f>
        <v>看護職員</v>
      </c>
      <c r="G56" s="160"/>
      <c r="H56" s="161" t="str">
        <f>I55</f>
        <v>A</v>
      </c>
      <c r="I56" s="283"/>
      <c r="J56" s="284"/>
      <c r="K56" s="287"/>
      <c r="L56" s="288"/>
      <c r="M56" s="288"/>
      <c r="N56" s="280"/>
      <c r="O56" s="259"/>
      <c r="P56" s="260"/>
      <c r="Q56" s="260"/>
      <c r="R56" s="260"/>
      <c r="S56" s="261"/>
      <c r="T56" s="193" t="s">
        <v>181</v>
      </c>
      <c r="U56" s="118"/>
      <c r="V56" s="194"/>
      <c r="W56" s="170">
        <f>IF(W55="","",VLOOKUP(W55,【記載例】シフト記号表!$C$6:$L$47,10,FALSE))</f>
        <v>8</v>
      </c>
      <c r="X56" s="171">
        <f>IF(X55="","",VLOOKUP(X55,【記載例】シフト記号表!$C$6:$L$47,10,FALSE))</f>
        <v>8</v>
      </c>
      <c r="Y56" s="171" t="str">
        <f>IF(Y55="","",VLOOKUP(Y55,【記載例】シフト記号表!$C$6:$L$47,10,FALSE))</f>
        <v/>
      </c>
      <c r="Z56" s="171" t="str">
        <f>IF(Z55="","",VLOOKUP(Z55,【記載例】シフト記号表!$C$6:$L$47,10,FALSE))</f>
        <v/>
      </c>
      <c r="AA56" s="171">
        <f>IF(AA55="","",VLOOKUP(AA55,【記載例】シフト記号表!$C$6:$L$47,10,FALSE))</f>
        <v>8</v>
      </c>
      <c r="AB56" s="171">
        <f>IF(AB55="","",VLOOKUP(AB55,【記載例】シフト記号表!$C$6:$L$47,10,FALSE))</f>
        <v>8</v>
      </c>
      <c r="AC56" s="172">
        <f>IF(AC55="","",VLOOKUP(AC55,【記載例】シフト記号表!$C$6:$L$47,10,FALSE))</f>
        <v>8</v>
      </c>
      <c r="AD56" s="170">
        <f>IF(AD55="","",VLOOKUP(AD55,【記載例】シフト記号表!$C$6:$L$47,10,FALSE))</f>
        <v>8</v>
      </c>
      <c r="AE56" s="171">
        <f>IF(AE55="","",VLOOKUP(AE55,【記載例】シフト記号表!$C$6:$L$47,10,FALSE))</f>
        <v>8</v>
      </c>
      <c r="AF56" s="171" t="str">
        <f>IF(AF55="","",VLOOKUP(AF55,【記載例】シフト記号表!$C$6:$L$47,10,FALSE))</f>
        <v/>
      </c>
      <c r="AG56" s="171" t="str">
        <f>IF(AG55="","",VLOOKUP(AG55,【記載例】シフト記号表!$C$6:$L$47,10,FALSE))</f>
        <v/>
      </c>
      <c r="AH56" s="171">
        <f>IF(AH55="","",VLOOKUP(AH55,【記載例】シフト記号表!$C$6:$L$47,10,FALSE))</f>
        <v>8</v>
      </c>
      <c r="AI56" s="171">
        <f>IF(AI55="","",VLOOKUP(AI55,【記載例】シフト記号表!$C$6:$L$47,10,FALSE))</f>
        <v>8</v>
      </c>
      <c r="AJ56" s="172">
        <f>IF(AJ55="","",VLOOKUP(AJ55,【記載例】シフト記号表!$C$6:$L$47,10,FALSE))</f>
        <v>8</v>
      </c>
      <c r="AK56" s="170">
        <f>IF(AK55="","",VLOOKUP(AK55,【記載例】シフト記号表!$C$6:$L$47,10,FALSE))</f>
        <v>8</v>
      </c>
      <c r="AL56" s="171">
        <f>IF(AL55="","",VLOOKUP(AL55,【記載例】シフト記号表!$C$6:$L$47,10,FALSE))</f>
        <v>8</v>
      </c>
      <c r="AM56" s="171" t="str">
        <f>IF(AM55="","",VLOOKUP(AM55,【記載例】シフト記号表!$C$6:$L$47,10,FALSE))</f>
        <v/>
      </c>
      <c r="AN56" s="171" t="str">
        <f>IF(AN55="","",VLOOKUP(AN55,【記載例】シフト記号表!$C$6:$L$47,10,FALSE))</f>
        <v/>
      </c>
      <c r="AO56" s="171">
        <f>IF(AO55="","",VLOOKUP(AO55,【記載例】シフト記号表!$C$6:$L$47,10,FALSE))</f>
        <v>8</v>
      </c>
      <c r="AP56" s="171">
        <f>IF(AP55="","",VLOOKUP(AP55,【記載例】シフト記号表!$C$6:$L$47,10,FALSE))</f>
        <v>8</v>
      </c>
      <c r="AQ56" s="172">
        <f>IF(AQ55="","",VLOOKUP(AQ55,【記載例】シフト記号表!$C$6:$L$47,10,FALSE))</f>
        <v>8</v>
      </c>
      <c r="AR56" s="170">
        <f>IF(AR55="","",VLOOKUP(AR55,【記載例】シフト記号表!$C$6:$L$47,10,FALSE))</f>
        <v>8</v>
      </c>
      <c r="AS56" s="171">
        <f>IF(AS55="","",VLOOKUP(AS55,【記載例】シフト記号表!$C$6:$L$47,10,FALSE))</f>
        <v>8</v>
      </c>
      <c r="AT56" s="171" t="str">
        <f>IF(AT55="","",VLOOKUP(AT55,【記載例】シフト記号表!$C$6:$L$47,10,FALSE))</f>
        <v/>
      </c>
      <c r="AU56" s="171" t="str">
        <f>IF(AU55="","",VLOOKUP(AU55,【記載例】シフト記号表!$C$6:$L$47,10,FALSE))</f>
        <v/>
      </c>
      <c r="AV56" s="171">
        <f>IF(AV55="","",VLOOKUP(AV55,【記載例】シフト記号表!$C$6:$L$47,10,FALSE))</f>
        <v>8</v>
      </c>
      <c r="AW56" s="171">
        <f>IF(AW55="","",VLOOKUP(AW55,【記載例】シフト記号表!$C$6:$L$47,10,FALSE))</f>
        <v>8</v>
      </c>
      <c r="AX56" s="172">
        <f>IF(AX55="","",VLOOKUP(AX55,【記載例】シフト記号表!$C$6:$L$47,10,FALSE))</f>
        <v>8</v>
      </c>
      <c r="AY56" s="170" t="str">
        <f>IF(AY55="","",VLOOKUP(AY55,【記載例】シフト記号表!$C$6:$L$47,10,FALSE))</f>
        <v/>
      </c>
      <c r="AZ56" s="171" t="str">
        <f>IF(AZ55="","",VLOOKUP(AZ55,【記載例】シフト記号表!$C$6:$L$47,10,FALSE))</f>
        <v/>
      </c>
      <c r="BA56" s="171" t="str">
        <f>IF(BA55="","",VLOOKUP(BA55,【記載例】シフト記号表!$C$6:$L$47,10,FALSE))</f>
        <v/>
      </c>
      <c r="BB56" s="272">
        <f>IF($BE$3="４週",SUM(W56:AX56),IF($BE$3="暦月",SUM(W56:BA56),""))</f>
        <v>160</v>
      </c>
      <c r="BC56" s="273"/>
      <c r="BD56" s="274">
        <f>IF($BE$3="４週",BB56/4,IF($BE$3="暦月",(BB56/($BE$8/7)),""))</f>
        <v>40</v>
      </c>
      <c r="BE56" s="273"/>
      <c r="BF56" s="269"/>
      <c r="BG56" s="270"/>
      <c r="BH56" s="270"/>
      <c r="BI56" s="270"/>
      <c r="BJ56" s="271"/>
    </row>
    <row r="57" spans="2:62" ht="20.25" customHeight="1" x14ac:dyDescent="0.45">
      <c r="B57" s="275">
        <f>B55+1</f>
        <v>22</v>
      </c>
      <c r="C57" s="277" t="s">
        <v>217</v>
      </c>
      <c r="D57" s="278"/>
      <c r="E57" s="160"/>
      <c r="F57" s="161"/>
      <c r="G57" s="160"/>
      <c r="H57" s="161"/>
      <c r="I57" s="281" t="s">
        <v>88</v>
      </c>
      <c r="J57" s="282"/>
      <c r="K57" s="285" t="s">
        <v>203</v>
      </c>
      <c r="L57" s="286"/>
      <c r="M57" s="286"/>
      <c r="N57" s="278"/>
      <c r="O57" s="259" t="s">
        <v>142</v>
      </c>
      <c r="P57" s="260"/>
      <c r="Q57" s="260"/>
      <c r="R57" s="260"/>
      <c r="S57" s="261"/>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2"/>
      <c r="BC57" s="263"/>
      <c r="BD57" s="264"/>
      <c r="BE57" s="265"/>
      <c r="BF57" s="266"/>
      <c r="BG57" s="267"/>
      <c r="BH57" s="267"/>
      <c r="BI57" s="267"/>
      <c r="BJ57" s="268"/>
    </row>
    <row r="58" spans="2:62" ht="20.25" customHeight="1" x14ac:dyDescent="0.45">
      <c r="B58" s="276"/>
      <c r="C58" s="279"/>
      <c r="D58" s="280"/>
      <c r="E58" s="160"/>
      <c r="F58" s="161" t="str">
        <f>C57</f>
        <v>看護職員</v>
      </c>
      <c r="G58" s="160"/>
      <c r="H58" s="161" t="str">
        <f>I57</f>
        <v>A</v>
      </c>
      <c r="I58" s="283"/>
      <c r="J58" s="284"/>
      <c r="K58" s="287"/>
      <c r="L58" s="288"/>
      <c r="M58" s="288"/>
      <c r="N58" s="280"/>
      <c r="O58" s="259"/>
      <c r="P58" s="260"/>
      <c r="Q58" s="260"/>
      <c r="R58" s="260"/>
      <c r="S58" s="261"/>
      <c r="T58" s="193" t="s">
        <v>181</v>
      </c>
      <c r="U58" s="118"/>
      <c r="V58" s="194"/>
      <c r="W58" s="170">
        <f>IF(W57="","",VLOOKUP(W57,【記載例】シフト記号表!$C$6:$L$47,10,FALSE))</f>
        <v>8.0000000000000018</v>
      </c>
      <c r="X58" s="171">
        <f>IF(X57="","",VLOOKUP(X57,【記載例】シフト記号表!$C$6:$L$47,10,FALSE))</f>
        <v>8.0000000000000018</v>
      </c>
      <c r="Y58" s="171" t="str">
        <f>IF(Y57="","",VLOOKUP(Y57,【記載例】シフト記号表!$C$6:$L$47,10,FALSE))</f>
        <v/>
      </c>
      <c r="Z58" s="171" t="str">
        <f>IF(Z57="","",VLOOKUP(Z57,【記載例】シフト記号表!$C$6:$L$47,10,FALSE))</f>
        <v/>
      </c>
      <c r="AA58" s="171">
        <f>IF(AA57="","",VLOOKUP(AA57,【記載例】シフト記号表!$C$6:$L$47,10,FALSE))</f>
        <v>8.0000000000000018</v>
      </c>
      <c r="AB58" s="171">
        <f>IF(AB57="","",VLOOKUP(AB57,【記載例】シフト記号表!$C$6:$L$47,10,FALSE))</f>
        <v>8.0000000000000018</v>
      </c>
      <c r="AC58" s="172">
        <f>IF(AC57="","",VLOOKUP(AC57,【記載例】シフト記号表!$C$6:$L$47,10,FALSE))</f>
        <v>8.0000000000000018</v>
      </c>
      <c r="AD58" s="170">
        <f>IF(AD57="","",VLOOKUP(AD57,【記載例】シフト記号表!$C$6:$L$47,10,FALSE))</f>
        <v>8.0000000000000018</v>
      </c>
      <c r="AE58" s="171">
        <f>IF(AE57="","",VLOOKUP(AE57,【記載例】シフト記号表!$C$6:$L$47,10,FALSE))</f>
        <v>8.0000000000000018</v>
      </c>
      <c r="AF58" s="171" t="str">
        <f>IF(AF57="","",VLOOKUP(AF57,【記載例】シフト記号表!$C$6:$L$47,10,FALSE))</f>
        <v/>
      </c>
      <c r="AG58" s="171" t="str">
        <f>IF(AG57="","",VLOOKUP(AG57,【記載例】シフト記号表!$C$6:$L$47,10,FALSE))</f>
        <v/>
      </c>
      <c r="AH58" s="171">
        <f>IF(AH57="","",VLOOKUP(AH57,【記載例】シフト記号表!$C$6:$L$47,10,FALSE))</f>
        <v>8.0000000000000018</v>
      </c>
      <c r="AI58" s="171">
        <f>IF(AI57="","",VLOOKUP(AI57,【記載例】シフト記号表!$C$6:$L$47,10,FALSE))</f>
        <v>8.0000000000000018</v>
      </c>
      <c r="AJ58" s="172">
        <f>IF(AJ57="","",VLOOKUP(AJ57,【記載例】シフト記号表!$C$6:$L$47,10,FALSE))</f>
        <v>8.0000000000000018</v>
      </c>
      <c r="AK58" s="170">
        <f>IF(AK57="","",VLOOKUP(AK57,【記載例】シフト記号表!$C$6:$L$47,10,FALSE))</f>
        <v>8.0000000000000018</v>
      </c>
      <c r="AL58" s="171">
        <f>IF(AL57="","",VLOOKUP(AL57,【記載例】シフト記号表!$C$6:$L$47,10,FALSE))</f>
        <v>8.0000000000000018</v>
      </c>
      <c r="AM58" s="171" t="str">
        <f>IF(AM57="","",VLOOKUP(AM57,【記載例】シフト記号表!$C$6:$L$47,10,FALSE))</f>
        <v/>
      </c>
      <c r="AN58" s="171" t="str">
        <f>IF(AN57="","",VLOOKUP(AN57,【記載例】シフト記号表!$C$6:$L$47,10,FALSE))</f>
        <v/>
      </c>
      <c r="AO58" s="171">
        <f>IF(AO57="","",VLOOKUP(AO57,【記載例】シフト記号表!$C$6:$L$47,10,FALSE))</f>
        <v>8.0000000000000018</v>
      </c>
      <c r="AP58" s="171">
        <f>IF(AP57="","",VLOOKUP(AP57,【記載例】シフト記号表!$C$6:$L$47,10,FALSE))</f>
        <v>8.0000000000000018</v>
      </c>
      <c r="AQ58" s="172">
        <f>IF(AQ57="","",VLOOKUP(AQ57,【記載例】シフト記号表!$C$6:$L$47,10,FALSE))</f>
        <v>8.0000000000000018</v>
      </c>
      <c r="AR58" s="170">
        <f>IF(AR57="","",VLOOKUP(AR57,【記載例】シフト記号表!$C$6:$L$47,10,FALSE))</f>
        <v>8.0000000000000018</v>
      </c>
      <c r="AS58" s="171">
        <f>IF(AS57="","",VLOOKUP(AS57,【記載例】シフト記号表!$C$6:$L$47,10,FALSE))</f>
        <v>8.0000000000000018</v>
      </c>
      <c r="AT58" s="171" t="str">
        <f>IF(AT57="","",VLOOKUP(AT57,【記載例】シフト記号表!$C$6:$L$47,10,FALSE))</f>
        <v/>
      </c>
      <c r="AU58" s="171" t="str">
        <f>IF(AU57="","",VLOOKUP(AU57,【記載例】シフト記号表!$C$6:$L$47,10,FALSE))</f>
        <v/>
      </c>
      <c r="AV58" s="171">
        <f>IF(AV57="","",VLOOKUP(AV57,【記載例】シフト記号表!$C$6:$L$47,10,FALSE))</f>
        <v>8.0000000000000018</v>
      </c>
      <c r="AW58" s="171">
        <f>IF(AW57="","",VLOOKUP(AW57,【記載例】シフト記号表!$C$6:$L$47,10,FALSE))</f>
        <v>8.0000000000000018</v>
      </c>
      <c r="AX58" s="172">
        <f>IF(AX57="","",VLOOKUP(AX57,【記載例】シフト記号表!$C$6:$L$47,10,FALSE))</f>
        <v>8.0000000000000018</v>
      </c>
      <c r="AY58" s="170" t="str">
        <f>IF(AY57="","",VLOOKUP(AY57,【記載例】シフト記号表!$C$6:$L$47,10,FALSE))</f>
        <v/>
      </c>
      <c r="AZ58" s="171" t="str">
        <f>IF(AZ57="","",VLOOKUP(AZ57,【記載例】シフト記号表!$C$6:$L$47,10,FALSE))</f>
        <v/>
      </c>
      <c r="BA58" s="171" t="str">
        <f>IF(BA57="","",VLOOKUP(BA57,【記載例】シフト記号表!$C$6:$L$47,10,FALSE))</f>
        <v/>
      </c>
      <c r="BB58" s="272">
        <f>IF($BE$3="４週",SUM(W58:AX58),IF($BE$3="暦月",SUM(W58:BA58),""))</f>
        <v>160.00000000000003</v>
      </c>
      <c r="BC58" s="273"/>
      <c r="BD58" s="274">
        <f>IF($BE$3="４週",BB58/4,IF($BE$3="暦月",(BB58/($BE$8/7)),""))</f>
        <v>40.000000000000007</v>
      </c>
      <c r="BE58" s="273"/>
      <c r="BF58" s="269"/>
      <c r="BG58" s="270"/>
      <c r="BH58" s="270"/>
      <c r="BI58" s="270"/>
      <c r="BJ58" s="271"/>
    </row>
    <row r="59" spans="2:62" ht="20.25" customHeight="1" x14ac:dyDescent="0.45">
      <c r="B59" s="275">
        <f>B57+1</f>
        <v>23</v>
      </c>
      <c r="C59" s="277" t="s">
        <v>217</v>
      </c>
      <c r="D59" s="278"/>
      <c r="E59" s="160"/>
      <c r="F59" s="161"/>
      <c r="G59" s="160"/>
      <c r="H59" s="161"/>
      <c r="I59" s="281" t="s">
        <v>88</v>
      </c>
      <c r="J59" s="282"/>
      <c r="K59" s="285" t="s">
        <v>204</v>
      </c>
      <c r="L59" s="286"/>
      <c r="M59" s="286"/>
      <c r="N59" s="278"/>
      <c r="O59" s="259" t="s">
        <v>143</v>
      </c>
      <c r="P59" s="260"/>
      <c r="Q59" s="260"/>
      <c r="R59" s="260"/>
      <c r="S59" s="261"/>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2"/>
      <c r="BC59" s="263"/>
      <c r="BD59" s="264"/>
      <c r="BE59" s="265"/>
      <c r="BF59" s="266"/>
      <c r="BG59" s="267"/>
      <c r="BH59" s="267"/>
      <c r="BI59" s="267"/>
      <c r="BJ59" s="268"/>
    </row>
    <row r="60" spans="2:62" ht="20.25" customHeight="1" x14ac:dyDescent="0.45">
      <c r="B60" s="276"/>
      <c r="C60" s="279"/>
      <c r="D60" s="280"/>
      <c r="E60" s="160"/>
      <c r="F60" s="161" t="str">
        <f>C59</f>
        <v>看護職員</v>
      </c>
      <c r="G60" s="160"/>
      <c r="H60" s="161" t="str">
        <f>I59</f>
        <v>A</v>
      </c>
      <c r="I60" s="283"/>
      <c r="J60" s="284"/>
      <c r="K60" s="287"/>
      <c r="L60" s="288"/>
      <c r="M60" s="288"/>
      <c r="N60" s="280"/>
      <c r="O60" s="259"/>
      <c r="P60" s="260"/>
      <c r="Q60" s="260"/>
      <c r="R60" s="260"/>
      <c r="S60" s="261"/>
      <c r="T60" s="193" t="s">
        <v>181</v>
      </c>
      <c r="U60" s="118"/>
      <c r="V60" s="194"/>
      <c r="W60" s="170">
        <f>IF(W59="","",VLOOKUP(W59,【記載例】シフト記号表!$C$6:$L$47,10,FALSE))</f>
        <v>8</v>
      </c>
      <c r="X60" s="171">
        <f>IF(X59="","",VLOOKUP(X59,【記載例】シフト記号表!$C$6:$L$47,10,FALSE))</f>
        <v>8</v>
      </c>
      <c r="Y60" s="171" t="str">
        <f>IF(Y59="","",VLOOKUP(Y59,【記載例】シフト記号表!$C$6:$L$47,10,FALSE))</f>
        <v/>
      </c>
      <c r="Z60" s="171" t="str">
        <f>IF(Z59="","",VLOOKUP(Z59,【記載例】シフト記号表!$C$6:$L$47,10,FALSE))</f>
        <v/>
      </c>
      <c r="AA60" s="171">
        <f>IF(AA59="","",VLOOKUP(AA59,【記載例】シフト記号表!$C$6:$L$47,10,FALSE))</f>
        <v>8</v>
      </c>
      <c r="AB60" s="171">
        <f>IF(AB59="","",VLOOKUP(AB59,【記載例】シフト記号表!$C$6:$L$47,10,FALSE))</f>
        <v>8</v>
      </c>
      <c r="AC60" s="172">
        <f>IF(AC59="","",VLOOKUP(AC59,【記載例】シフト記号表!$C$6:$L$47,10,FALSE))</f>
        <v>8</v>
      </c>
      <c r="AD60" s="170">
        <f>IF(AD59="","",VLOOKUP(AD59,【記載例】シフト記号表!$C$6:$L$47,10,FALSE))</f>
        <v>8</v>
      </c>
      <c r="AE60" s="171">
        <f>IF(AE59="","",VLOOKUP(AE59,【記載例】シフト記号表!$C$6:$L$47,10,FALSE))</f>
        <v>8</v>
      </c>
      <c r="AF60" s="171" t="str">
        <f>IF(AF59="","",VLOOKUP(AF59,【記載例】シフト記号表!$C$6:$L$47,10,FALSE))</f>
        <v/>
      </c>
      <c r="AG60" s="171" t="str">
        <f>IF(AG59="","",VLOOKUP(AG59,【記載例】シフト記号表!$C$6:$L$47,10,FALSE))</f>
        <v/>
      </c>
      <c r="AH60" s="171">
        <f>IF(AH59="","",VLOOKUP(AH59,【記載例】シフト記号表!$C$6:$L$47,10,FALSE))</f>
        <v>8</v>
      </c>
      <c r="AI60" s="171">
        <f>IF(AI59="","",VLOOKUP(AI59,【記載例】シフト記号表!$C$6:$L$47,10,FALSE))</f>
        <v>8</v>
      </c>
      <c r="AJ60" s="172">
        <f>IF(AJ59="","",VLOOKUP(AJ59,【記載例】シフト記号表!$C$6:$L$47,10,FALSE))</f>
        <v>8</v>
      </c>
      <c r="AK60" s="170">
        <f>IF(AK59="","",VLOOKUP(AK59,【記載例】シフト記号表!$C$6:$L$47,10,FALSE))</f>
        <v>8</v>
      </c>
      <c r="AL60" s="171">
        <f>IF(AL59="","",VLOOKUP(AL59,【記載例】シフト記号表!$C$6:$L$47,10,FALSE))</f>
        <v>8</v>
      </c>
      <c r="AM60" s="171" t="str">
        <f>IF(AM59="","",VLOOKUP(AM59,【記載例】シフト記号表!$C$6:$L$47,10,FALSE))</f>
        <v/>
      </c>
      <c r="AN60" s="171" t="str">
        <f>IF(AN59="","",VLOOKUP(AN59,【記載例】シフト記号表!$C$6:$L$47,10,FALSE))</f>
        <v/>
      </c>
      <c r="AO60" s="171">
        <f>IF(AO59="","",VLOOKUP(AO59,【記載例】シフト記号表!$C$6:$L$47,10,FALSE))</f>
        <v>8</v>
      </c>
      <c r="AP60" s="171">
        <f>IF(AP59="","",VLOOKUP(AP59,【記載例】シフト記号表!$C$6:$L$47,10,FALSE))</f>
        <v>8</v>
      </c>
      <c r="AQ60" s="172">
        <f>IF(AQ59="","",VLOOKUP(AQ59,【記載例】シフト記号表!$C$6:$L$47,10,FALSE))</f>
        <v>8</v>
      </c>
      <c r="AR60" s="170">
        <f>IF(AR59="","",VLOOKUP(AR59,【記載例】シフト記号表!$C$6:$L$47,10,FALSE))</f>
        <v>8</v>
      </c>
      <c r="AS60" s="171">
        <f>IF(AS59="","",VLOOKUP(AS59,【記載例】シフト記号表!$C$6:$L$47,10,FALSE))</f>
        <v>8</v>
      </c>
      <c r="AT60" s="171" t="str">
        <f>IF(AT59="","",VLOOKUP(AT59,【記載例】シフト記号表!$C$6:$L$47,10,FALSE))</f>
        <v/>
      </c>
      <c r="AU60" s="171" t="str">
        <f>IF(AU59="","",VLOOKUP(AU59,【記載例】シフト記号表!$C$6:$L$47,10,FALSE))</f>
        <v/>
      </c>
      <c r="AV60" s="171">
        <f>IF(AV59="","",VLOOKUP(AV59,【記載例】シフト記号表!$C$6:$L$47,10,FALSE))</f>
        <v>8</v>
      </c>
      <c r="AW60" s="171">
        <f>IF(AW59="","",VLOOKUP(AW59,【記載例】シフト記号表!$C$6:$L$47,10,FALSE))</f>
        <v>8</v>
      </c>
      <c r="AX60" s="172">
        <f>IF(AX59="","",VLOOKUP(AX59,【記載例】シフト記号表!$C$6:$L$47,10,FALSE))</f>
        <v>8</v>
      </c>
      <c r="AY60" s="170" t="str">
        <f>IF(AY59="","",VLOOKUP(AY59,【記載例】シフト記号表!$C$6:$L$47,10,FALSE))</f>
        <v/>
      </c>
      <c r="AZ60" s="171" t="str">
        <f>IF(AZ59="","",VLOOKUP(AZ59,【記載例】シフト記号表!$C$6:$L$47,10,FALSE))</f>
        <v/>
      </c>
      <c r="BA60" s="171" t="str">
        <f>IF(BA59="","",VLOOKUP(BA59,【記載例】シフト記号表!$C$6:$L$47,10,FALSE))</f>
        <v/>
      </c>
      <c r="BB60" s="272">
        <f>IF($BE$3="４週",SUM(W60:AX60),IF($BE$3="暦月",SUM(W60:BA60),""))</f>
        <v>160</v>
      </c>
      <c r="BC60" s="273"/>
      <c r="BD60" s="274">
        <f>IF($BE$3="４週",BB60/4,IF($BE$3="暦月",(BB60/($BE$8/7)),""))</f>
        <v>40</v>
      </c>
      <c r="BE60" s="273"/>
      <c r="BF60" s="269"/>
      <c r="BG60" s="270"/>
      <c r="BH60" s="270"/>
      <c r="BI60" s="270"/>
      <c r="BJ60" s="271"/>
    </row>
    <row r="61" spans="2:62" ht="20.25" customHeight="1" x14ac:dyDescent="0.45">
      <c r="B61" s="275">
        <f>B59+1</f>
        <v>24</v>
      </c>
      <c r="C61" s="277" t="s">
        <v>217</v>
      </c>
      <c r="D61" s="278"/>
      <c r="E61" s="160"/>
      <c r="F61" s="161"/>
      <c r="G61" s="160"/>
      <c r="H61" s="161"/>
      <c r="I61" s="281" t="s">
        <v>88</v>
      </c>
      <c r="J61" s="282"/>
      <c r="K61" s="285" t="s">
        <v>204</v>
      </c>
      <c r="L61" s="286"/>
      <c r="M61" s="286"/>
      <c r="N61" s="278"/>
      <c r="O61" s="259" t="s">
        <v>144</v>
      </c>
      <c r="P61" s="260"/>
      <c r="Q61" s="260"/>
      <c r="R61" s="260"/>
      <c r="S61" s="261"/>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2"/>
      <c r="BC61" s="263"/>
      <c r="BD61" s="264"/>
      <c r="BE61" s="265"/>
      <c r="BF61" s="266"/>
      <c r="BG61" s="267"/>
      <c r="BH61" s="267"/>
      <c r="BI61" s="267"/>
      <c r="BJ61" s="268"/>
    </row>
    <row r="62" spans="2:62" ht="20.25" customHeight="1" x14ac:dyDescent="0.45">
      <c r="B62" s="276"/>
      <c r="C62" s="279"/>
      <c r="D62" s="280"/>
      <c r="E62" s="160"/>
      <c r="F62" s="161" t="str">
        <f>C61</f>
        <v>看護職員</v>
      </c>
      <c r="G62" s="160"/>
      <c r="H62" s="161" t="str">
        <f>I61</f>
        <v>A</v>
      </c>
      <c r="I62" s="283"/>
      <c r="J62" s="284"/>
      <c r="K62" s="287"/>
      <c r="L62" s="288"/>
      <c r="M62" s="288"/>
      <c r="N62" s="280"/>
      <c r="O62" s="259"/>
      <c r="P62" s="260"/>
      <c r="Q62" s="260"/>
      <c r="R62" s="260"/>
      <c r="S62" s="261"/>
      <c r="T62" s="193" t="s">
        <v>181</v>
      </c>
      <c r="U62" s="118"/>
      <c r="V62" s="194"/>
      <c r="W62" s="170">
        <f>IF(W61="","",VLOOKUP(W61,【記載例】シフト記号表!$C$6:$L$47,10,FALSE))</f>
        <v>8</v>
      </c>
      <c r="X62" s="171">
        <f>IF(X61="","",VLOOKUP(X61,【記載例】シフト記号表!$C$6:$L$47,10,FALSE))</f>
        <v>8</v>
      </c>
      <c r="Y62" s="171">
        <f>IF(Y61="","",VLOOKUP(Y61,【記載例】シフト記号表!$C$6:$L$47,10,FALSE))</f>
        <v>8</v>
      </c>
      <c r="Z62" s="171">
        <f>IF(Z61="","",VLOOKUP(Z61,【記載例】シフト記号表!$C$6:$L$47,10,FALSE))</f>
        <v>8</v>
      </c>
      <c r="AA62" s="171" t="str">
        <f>IF(AA61="","",VLOOKUP(AA61,【記載例】シフト記号表!$C$6:$L$47,10,FALSE))</f>
        <v/>
      </c>
      <c r="AB62" s="171" t="str">
        <f>IF(AB61="","",VLOOKUP(AB61,【記載例】シフト記号表!$C$6:$L$47,10,FALSE))</f>
        <v/>
      </c>
      <c r="AC62" s="172">
        <f>IF(AC61="","",VLOOKUP(AC61,【記載例】シフト記号表!$C$6:$L$47,10,FALSE))</f>
        <v>8</v>
      </c>
      <c r="AD62" s="170">
        <f>IF(AD61="","",VLOOKUP(AD61,【記載例】シフト記号表!$C$6:$L$47,10,FALSE))</f>
        <v>8</v>
      </c>
      <c r="AE62" s="171">
        <f>IF(AE61="","",VLOOKUP(AE61,【記載例】シフト記号表!$C$6:$L$47,10,FALSE))</f>
        <v>8</v>
      </c>
      <c r="AF62" s="171">
        <f>IF(AF61="","",VLOOKUP(AF61,【記載例】シフト記号表!$C$6:$L$47,10,FALSE))</f>
        <v>8</v>
      </c>
      <c r="AG62" s="171">
        <f>IF(AG61="","",VLOOKUP(AG61,【記載例】シフト記号表!$C$6:$L$47,10,FALSE))</f>
        <v>8</v>
      </c>
      <c r="AH62" s="171" t="str">
        <f>IF(AH61="","",VLOOKUP(AH61,【記載例】シフト記号表!$C$6:$L$47,10,FALSE))</f>
        <v/>
      </c>
      <c r="AI62" s="171" t="str">
        <f>IF(AI61="","",VLOOKUP(AI61,【記載例】シフト記号表!$C$6:$L$47,10,FALSE))</f>
        <v/>
      </c>
      <c r="AJ62" s="172">
        <f>IF(AJ61="","",VLOOKUP(AJ61,【記載例】シフト記号表!$C$6:$L$47,10,FALSE))</f>
        <v>8</v>
      </c>
      <c r="AK62" s="170">
        <f>IF(AK61="","",VLOOKUP(AK61,【記載例】シフト記号表!$C$6:$L$47,10,FALSE))</f>
        <v>8</v>
      </c>
      <c r="AL62" s="171">
        <f>IF(AL61="","",VLOOKUP(AL61,【記載例】シフト記号表!$C$6:$L$47,10,FALSE))</f>
        <v>8</v>
      </c>
      <c r="AM62" s="171">
        <f>IF(AM61="","",VLOOKUP(AM61,【記載例】シフト記号表!$C$6:$L$47,10,FALSE))</f>
        <v>8</v>
      </c>
      <c r="AN62" s="171">
        <f>IF(AN61="","",VLOOKUP(AN61,【記載例】シフト記号表!$C$6:$L$47,10,FALSE))</f>
        <v>8</v>
      </c>
      <c r="AO62" s="171" t="str">
        <f>IF(AO61="","",VLOOKUP(AO61,【記載例】シフト記号表!$C$6:$L$47,10,FALSE))</f>
        <v/>
      </c>
      <c r="AP62" s="171" t="str">
        <f>IF(AP61="","",VLOOKUP(AP61,【記載例】シフト記号表!$C$6:$L$47,10,FALSE))</f>
        <v/>
      </c>
      <c r="AQ62" s="172">
        <f>IF(AQ61="","",VLOOKUP(AQ61,【記載例】シフト記号表!$C$6:$L$47,10,FALSE))</f>
        <v>8</v>
      </c>
      <c r="AR62" s="170">
        <f>IF(AR61="","",VLOOKUP(AR61,【記載例】シフト記号表!$C$6:$L$47,10,FALSE))</f>
        <v>8</v>
      </c>
      <c r="AS62" s="171">
        <f>IF(AS61="","",VLOOKUP(AS61,【記載例】シフト記号表!$C$6:$L$47,10,FALSE))</f>
        <v>8</v>
      </c>
      <c r="AT62" s="171">
        <f>IF(AT61="","",VLOOKUP(AT61,【記載例】シフト記号表!$C$6:$L$47,10,FALSE))</f>
        <v>8</v>
      </c>
      <c r="AU62" s="171">
        <f>IF(AU61="","",VLOOKUP(AU61,【記載例】シフト記号表!$C$6:$L$47,10,FALSE))</f>
        <v>8</v>
      </c>
      <c r="AV62" s="171" t="str">
        <f>IF(AV61="","",VLOOKUP(AV61,【記載例】シフト記号表!$C$6:$L$47,10,FALSE))</f>
        <v/>
      </c>
      <c r="AW62" s="171" t="str">
        <f>IF(AW61="","",VLOOKUP(AW61,【記載例】シフト記号表!$C$6:$L$47,10,FALSE))</f>
        <v/>
      </c>
      <c r="AX62" s="172">
        <f>IF(AX61="","",VLOOKUP(AX61,【記載例】シフト記号表!$C$6:$L$47,10,FALSE))</f>
        <v>8</v>
      </c>
      <c r="AY62" s="170" t="str">
        <f>IF(AY61="","",VLOOKUP(AY61,【記載例】シフト記号表!$C$6:$L$47,10,FALSE))</f>
        <v/>
      </c>
      <c r="AZ62" s="171" t="str">
        <f>IF(AZ61="","",VLOOKUP(AZ61,【記載例】シフト記号表!$C$6:$L$47,10,FALSE))</f>
        <v/>
      </c>
      <c r="BA62" s="171" t="str">
        <f>IF(BA61="","",VLOOKUP(BA61,【記載例】シフト記号表!$C$6:$L$47,10,FALSE))</f>
        <v/>
      </c>
      <c r="BB62" s="272">
        <f>IF($BE$3="４週",SUM(W62:AX62),IF($BE$3="暦月",SUM(W62:BA62),""))</f>
        <v>160</v>
      </c>
      <c r="BC62" s="273"/>
      <c r="BD62" s="274">
        <f>IF($BE$3="４週",BB62/4,IF($BE$3="暦月",(BB62/($BE$8/7)),""))</f>
        <v>40</v>
      </c>
      <c r="BE62" s="273"/>
      <c r="BF62" s="269"/>
      <c r="BG62" s="270"/>
      <c r="BH62" s="270"/>
      <c r="BI62" s="270"/>
      <c r="BJ62" s="271"/>
    </row>
    <row r="63" spans="2:62" ht="20.25" customHeight="1" x14ac:dyDescent="0.45">
      <c r="B63" s="275">
        <f>B61+1</f>
        <v>25</v>
      </c>
      <c r="C63" s="277" t="s">
        <v>217</v>
      </c>
      <c r="D63" s="278"/>
      <c r="E63" s="160"/>
      <c r="F63" s="161"/>
      <c r="G63" s="160"/>
      <c r="H63" s="161"/>
      <c r="I63" s="281" t="s">
        <v>88</v>
      </c>
      <c r="J63" s="282"/>
      <c r="K63" s="285" t="s">
        <v>204</v>
      </c>
      <c r="L63" s="286"/>
      <c r="M63" s="286"/>
      <c r="N63" s="278"/>
      <c r="O63" s="259" t="s">
        <v>145</v>
      </c>
      <c r="P63" s="260"/>
      <c r="Q63" s="260"/>
      <c r="R63" s="260"/>
      <c r="S63" s="261"/>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2"/>
      <c r="BC63" s="263"/>
      <c r="BD63" s="264"/>
      <c r="BE63" s="265"/>
      <c r="BF63" s="266"/>
      <c r="BG63" s="267"/>
      <c r="BH63" s="267"/>
      <c r="BI63" s="267"/>
      <c r="BJ63" s="268"/>
    </row>
    <row r="64" spans="2:62" ht="20.25" customHeight="1" x14ac:dyDescent="0.45">
      <c r="B64" s="276"/>
      <c r="C64" s="279"/>
      <c r="D64" s="280"/>
      <c r="E64" s="160"/>
      <c r="F64" s="161" t="str">
        <f>C63</f>
        <v>看護職員</v>
      </c>
      <c r="G64" s="160"/>
      <c r="H64" s="161" t="str">
        <f>I63</f>
        <v>A</v>
      </c>
      <c r="I64" s="283"/>
      <c r="J64" s="284"/>
      <c r="K64" s="287"/>
      <c r="L64" s="288"/>
      <c r="M64" s="288"/>
      <c r="N64" s="280"/>
      <c r="O64" s="259"/>
      <c r="P64" s="260"/>
      <c r="Q64" s="260"/>
      <c r="R64" s="260"/>
      <c r="S64" s="261"/>
      <c r="T64" s="193" t="s">
        <v>181</v>
      </c>
      <c r="U64" s="118"/>
      <c r="V64" s="194"/>
      <c r="W64" s="170">
        <f>IF(W63="","",VLOOKUP(W63,【記載例】シフト記号表!$C$6:$L$47,10,FALSE))</f>
        <v>8.0000000000000018</v>
      </c>
      <c r="X64" s="171">
        <f>IF(X63="","",VLOOKUP(X63,【記載例】シフト記号表!$C$6:$L$47,10,FALSE))</f>
        <v>8.0000000000000018</v>
      </c>
      <c r="Y64" s="171">
        <f>IF(Y63="","",VLOOKUP(Y63,【記載例】シフト記号表!$C$6:$L$47,10,FALSE))</f>
        <v>8.0000000000000018</v>
      </c>
      <c r="Z64" s="171">
        <f>IF(Z63="","",VLOOKUP(Z63,【記載例】シフト記号表!$C$6:$L$47,10,FALSE))</f>
        <v>8.0000000000000018</v>
      </c>
      <c r="AA64" s="171" t="str">
        <f>IF(AA63="","",VLOOKUP(AA63,【記載例】シフト記号表!$C$6:$L$47,10,FALSE))</f>
        <v/>
      </c>
      <c r="AB64" s="171" t="str">
        <f>IF(AB63="","",VLOOKUP(AB63,【記載例】シフト記号表!$C$6:$L$47,10,FALSE))</f>
        <v/>
      </c>
      <c r="AC64" s="172">
        <f>IF(AC63="","",VLOOKUP(AC63,【記載例】シフト記号表!$C$6:$L$47,10,FALSE))</f>
        <v>8.0000000000000018</v>
      </c>
      <c r="AD64" s="170">
        <f>IF(AD63="","",VLOOKUP(AD63,【記載例】シフト記号表!$C$6:$L$47,10,FALSE))</f>
        <v>8.0000000000000018</v>
      </c>
      <c r="AE64" s="171">
        <f>IF(AE63="","",VLOOKUP(AE63,【記載例】シフト記号表!$C$6:$L$47,10,FALSE))</f>
        <v>8.0000000000000018</v>
      </c>
      <c r="AF64" s="171">
        <f>IF(AF63="","",VLOOKUP(AF63,【記載例】シフト記号表!$C$6:$L$47,10,FALSE))</f>
        <v>8.0000000000000018</v>
      </c>
      <c r="AG64" s="171">
        <f>IF(AG63="","",VLOOKUP(AG63,【記載例】シフト記号表!$C$6:$L$47,10,FALSE))</f>
        <v>8.0000000000000018</v>
      </c>
      <c r="AH64" s="171" t="str">
        <f>IF(AH63="","",VLOOKUP(AH63,【記載例】シフト記号表!$C$6:$L$47,10,FALSE))</f>
        <v/>
      </c>
      <c r="AI64" s="171" t="str">
        <f>IF(AI63="","",VLOOKUP(AI63,【記載例】シフト記号表!$C$6:$L$47,10,FALSE))</f>
        <v/>
      </c>
      <c r="AJ64" s="172">
        <f>IF(AJ63="","",VLOOKUP(AJ63,【記載例】シフト記号表!$C$6:$L$47,10,FALSE))</f>
        <v>8.0000000000000018</v>
      </c>
      <c r="AK64" s="170">
        <f>IF(AK63="","",VLOOKUP(AK63,【記載例】シフト記号表!$C$6:$L$47,10,FALSE))</f>
        <v>8.0000000000000018</v>
      </c>
      <c r="AL64" s="171">
        <f>IF(AL63="","",VLOOKUP(AL63,【記載例】シフト記号表!$C$6:$L$47,10,FALSE))</f>
        <v>8.0000000000000018</v>
      </c>
      <c r="AM64" s="171">
        <f>IF(AM63="","",VLOOKUP(AM63,【記載例】シフト記号表!$C$6:$L$47,10,FALSE))</f>
        <v>8.0000000000000018</v>
      </c>
      <c r="AN64" s="171">
        <f>IF(AN63="","",VLOOKUP(AN63,【記載例】シフト記号表!$C$6:$L$47,10,FALSE))</f>
        <v>8.0000000000000018</v>
      </c>
      <c r="AO64" s="171" t="str">
        <f>IF(AO63="","",VLOOKUP(AO63,【記載例】シフト記号表!$C$6:$L$47,10,FALSE))</f>
        <v/>
      </c>
      <c r="AP64" s="171" t="str">
        <f>IF(AP63="","",VLOOKUP(AP63,【記載例】シフト記号表!$C$6:$L$47,10,FALSE))</f>
        <v/>
      </c>
      <c r="AQ64" s="172">
        <f>IF(AQ63="","",VLOOKUP(AQ63,【記載例】シフト記号表!$C$6:$L$47,10,FALSE))</f>
        <v>8.0000000000000018</v>
      </c>
      <c r="AR64" s="170">
        <f>IF(AR63="","",VLOOKUP(AR63,【記載例】シフト記号表!$C$6:$L$47,10,FALSE))</f>
        <v>8.0000000000000018</v>
      </c>
      <c r="AS64" s="171">
        <f>IF(AS63="","",VLOOKUP(AS63,【記載例】シフト記号表!$C$6:$L$47,10,FALSE))</f>
        <v>8.0000000000000018</v>
      </c>
      <c r="AT64" s="171">
        <f>IF(AT63="","",VLOOKUP(AT63,【記載例】シフト記号表!$C$6:$L$47,10,FALSE))</f>
        <v>8.0000000000000018</v>
      </c>
      <c r="AU64" s="171">
        <f>IF(AU63="","",VLOOKUP(AU63,【記載例】シフト記号表!$C$6:$L$47,10,FALSE))</f>
        <v>8.0000000000000018</v>
      </c>
      <c r="AV64" s="171" t="str">
        <f>IF(AV63="","",VLOOKUP(AV63,【記載例】シフト記号表!$C$6:$L$47,10,FALSE))</f>
        <v/>
      </c>
      <c r="AW64" s="171" t="str">
        <f>IF(AW63="","",VLOOKUP(AW63,【記載例】シフト記号表!$C$6:$L$47,10,FALSE))</f>
        <v/>
      </c>
      <c r="AX64" s="172">
        <f>IF(AX63="","",VLOOKUP(AX63,【記載例】シフト記号表!$C$6:$L$47,10,FALSE))</f>
        <v>8.0000000000000018</v>
      </c>
      <c r="AY64" s="170" t="str">
        <f>IF(AY63="","",VLOOKUP(AY63,【記載例】シフト記号表!$C$6:$L$47,10,FALSE))</f>
        <v/>
      </c>
      <c r="AZ64" s="171" t="str">
        <f>IF(AZ63="","",VLOOKUP(AZ63,【記載例】シフト記号表!$C$6:$L$47,10,FALSE))</f>
        <v/>
      </c>
      <c r="BA64" s="171" t="str">
        <f>IF(BA63="","",VLOOKUP(BA63,【記載例】シフト記号表!$C$6:$L$47,10,FALSE))</f>
        <v/>
      </c>
      <c r="BB64" s="272">
        <f>IF($BE$3="４週",SUM(W64:AX64),IF($BE$3="暦月",SUM(W64:BA64),""))</f>
        <v>160.00000000000003</v>
      </c>
      <c r="BC64" s="273"/>
      <c r="BD64" s="274">
        <f>IF($BE$3="４週",BB64/4,IF($BE$3="暦月",(BB64/($BE$8/7)),""))</f>
        <v>40.000000000000007</v>
      </c>
      <c r="BE64" s="273"/>
      <c r="BF64" s="269"/>
      <c r="BG64" s="270"/>
      <c r="BH64" s="270"/>
      <c r="BI64" s="270"/>
      <c r="BJ64" s="271"/>
    </row>
    <row r="65" spans="2:62" ht="20.25" customHeight="1" x14ac:dyDescent="0.45">
      <c r="B65" s="275">
        <f>B63+1</f>
        <v>26</v>
      </c>
      <c r="C65" s="277" t="s">
        <v>217</v>
      </c>
      <c r="D65" s="278"/>
      <c r="E65" s="160"/>
      <c r="F65" s="161"/>
      <c r="G65" s="160"/>
      <c r="H65" s="161"/>
      <c r="I65" s="281" t="s">
        <v>88</v>
      </c>
      <c r="J65" s="282"/>
      <c r="K65" s="285" t="s">
        <v>204</v>
      </c>
      <c r="L65" s="286"/>
      <c r="M65" s="286"/>
      <c r="N65" s="278"/>
      <c r="O65" s="259" t="s">
        <v>146</v>
      </c>
      <c r="P65" s="260"/>
      <c r="Q65" s="260"/>
      <c r="R65" s="260"/>
      <c r="S65" s="261"/>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2"/>
      <c r="BC65" s="263"/>
      <c r="BD65" s="264"/>
      <c r="BE65" s="265"/>
      <c r="BF65" s="266"/>
      <c r="BG65" s="267"/>
      <c r="BH65" s="267"/>
      <c r="BI65" s="267"/>
      <c r="BJ65" s="268"/>
    </row>
    <row r="66" spans="2:62" ht="20.25" customHeight="1" x14ac:dyDescent="0.45">
      <c r="B66" s="276"/>
      <c r="C66" s="279"/>
      <c r="D66" s="280"/>
      <c r="E66" s="160"/>
      <c r="F66" s="161" t="str">
        <f>C65</f>
        <v>看護職員</v>
      </c>
      <c r="G66" s="160"/>
      <c r="H66" s="161" t="str">
        <f>I65</f>
        <v>A</v>
      </c>
      <c r="I66" s="283"/>
      <c r="J66" s="284"/>
      <c r="K66" s="287"/>
      <c r="L66" s="288"/>
      <c r="M66" s="288"/>
      <c r="N66" s="280"/>
      <c r="O66" s="259"/>
      <c r="P66" s="260"/>
      <c r="Q66" s="260"/>
      <c r="R66" s="260"/>
      <c r="S66" s="261"/>
      <c r="T66" s="193" t="s">
        <v>181</v>
      </c>
      <c r="U66" s="118"/>
      <c r="V66" s="194"/>
      <c r="W66" s="170">
        <f>IF(W65="","",VLOOKUP(W65,【記載例】シフト記号表!$C$6:$L$47,10,FALSE))</f>
        <v>8</v>
      </c>
      <c r="X66" s="171">
        <f>IF(X65="","",VLOOKUP(X65,【記載例】シフト記号表!$C$6:$L$47,10,FALSE))</f>
        <v>8</v>
      </c>
      <c r="Y66" s="171">
        <f>IF(Y65="","",VLOOKUP(Y65,【記載例】シフト記号表!$C$6:$L$47,10,FALSE))</f>
        <v>8</v>
      </c>
      <c r="Z66" s="171">
        <f>IF(Z65="","",VLOOKUP(Z65,【記載例】シフト記号表!$C$6:$L$47,10,FALSE))</f>
        <v>8</v>
      </c>
      <c r="AA66" s="171" t="str">
        <f>IF(AA65="","",VLOOKUP(AA65,【記載例】シフト記号表!$C$6:$L$47,10,FALSE))</f>
        <v/>
      </c>
      <c r="AB66" s="171" t="str">
        <f>IF(AB65="","",VLOOKUP(AB65,【記載例】シフト記号表!$C$6:$L$47,10,FALSE))</f>
        <v/>
      </c>
      <c r="AC66" s="172">
        <f>IF(AC65="","",VLOOKUP(AC65,【記載例】シフト記号表!$C$6:$L$47,10,FALSE))</f>
        <v>8</v>
      </c>
      <c r="AD66" s="170">
        <f>IF(AD65="","",VLOOKUP(AD65,【記載例】シフト記号表!$C$6:$L$47,10,FALSE))</f>
        <v>8</v>
      </c>
      <c r="AE66" s="171">
        <f>IF(AE65="","",VLOOKUP(AE65,【記載例】シフト記号表!$C$6:$L$47,10,FALSE))</f>
        <v>8</v>
      </c>
      <c r="AF66" s="171">
        <f>IF(AF65="","",VLOOKUP(AF65,【記載例】シフト記号表!$C$6:$L$47,10,FALSE))</f>
        <v>8</v>
      </c>
      <c r="AG66" s="171">
        <f>IF(AG65="","",VLOOKUP(AG65,【記載例】シフト記号表!$C$6:$L$47,10,FALSE))</f>
        <v>8</v>
      </c>
      <c r="AH66" s="171" t="str">
        <f>IF(AH65="","",VLOOKUP(AH65,【記載例】シフト記号表!$C$6:$L$47,10,FALSE))</f>
        <v/>
      </c>
      <c r="AI66" s="171" t="str">
        <f>IF(AI65="","",VLOOKUP(AI65,【記載例】シフト記号表!$C$6:$L$47,10,FALSE))</f>
        <v/>
      </c>
      <c r="AJ66" s="172">
        <f>IF(AJ65="","",VLOOKUP(AJ65,【記載例】シフト記号表!$C$6:$L$47,10,FALSE))</f>
        <v>8</v>
      </c>
      <c r="AK66" s="170">
        <f>IF(AK65="","",VLOOKUP(AK65,【記載例】シフト記号表!$C$6:$L$47,10,FALSE))</f>
        <v>8</v>
      </c>
      <c r="AL66" s="171">
        <f>IF(AL65="","",VLOOKUP(AL65,【記載例】シフト記号表!$C$6:$L$47,10,FALSE))</f>
        <v>8</v>
      </c>
      <c r="AM66" s="171">
        <f>IF(AM65="","",VLOOKUP(AM65,【記載例】シフト記号表!$C$6:$L$47,10,FALSE))</f>
        <v>8</v>
      </c>
      <c r="AN66" s="171">
        <f>IF(AN65="","",VLOOKUP(AN65,【記載例】シフト記号表!$C$6:$L$47,10,FALSE))</f>
        <v>8</v>
      </c>
      <c r="AO66" s="171" t="str">
        <f>IF(AO65="","",VLOOKUP(AO65,【記載例】シフト記号表!$C$6:$L$47,10,FALSE))</f>
        <v/>
      </c>
      <c r="AP66" s="171" t="str">
        <f>IF(AP65="","",VLOOKUP(AP65,【記載例】シフト記号表!$C$6:$L$47,10,FALSE))</f>
        <v/>
      </c>
      <c r="AQ66" s="172">
        <f>IF(AQ65="","",VLOOKUP(AQ65,【記載例】シフト記号表!$C$6:$L$47,10,FALSE))</f>
        <v>8</v>
      </c>
      <c r="AR66" s="170">
        <f>IF(AR65="","",VLOOKUP(AR65,【記載例】シフト記号表!$C$6:$L$47,10,FALSE))</f>
        <v>8</v>
      </c>
      <c r="AS66" s="171">
        <f>IF(AS65="","",VLOOKUP(AS65,【記載例】シフト記号表!$C$6:$L$47,10,FALSE))</f>
        <v>8</v>
      </c>
      <c r="AT66" s="171">
        <f>IF(AT65="","",VLOOKUP(AT65,【記載例】シフト記号表!$C$6:$L$47,10,FALSE))</f>
        <v>8</v>
      </c>
      <c r="AU66" s="171">
        <f>IF(AU65="","",VLOOKUP(AU65,【記載例】シフト記号表!$C$6:$L$47,10,FALSE))</f>
        <v>8</v>
      </c>
      <c r="AV66" s="171" t="str">
        <f>IF(AV65="","",VLOOKUP(AV65,【記載例】シフト記号表!$C$6:$L$47,10,FALSE))</f>
        <v/>
      </c>
      <c r="AW66" s="171" t="str">
        <f>IF(AW65="","",VLOOKUP(AW65,【記載例】シフト記号表!$C$6:$L$47,10,FALSE))</f>
        <v/>
      </c>
      <c r="AX66" s="172">
        <f>IF(AX65="","",VLOOKUP(AX65,【記載例】シフト記号表!$C$6:$L$47,10,FALSE))</f>
        <v>8</v>
      </c>
      <c r="AY66" s="170" t="str">
        <f>IF(AY65="","",VLOOKUP(AY65,【記載例】シフト記号表!$C$6:$L$47,10,FALSE))</f>
        <v/>
      </c>
      <c r="AZ66" s="171" t="str">
        <f>IF(AZ65="","",VLOOKUP(AZ65,【記載例】シフト記号表!$C$6:$L$47,10,FALSE))</f>
        <v/>
      </c>
      <c r="BA66" s="171" t="str">
        <f>IF(BA65="","",VLOOKUP(BA65,【記載例】シフト記号表!$C$6:$L$47,10,FALSE))</f>
        <v/>
      </c>
      <c r="BB66" s="272">
        <f>IF($BE$3="４週",SUM(W66:AX66),IF($BE$3="暦月",SUM(W66:BA66),""))</f>
        <v>160</v>
      </c>
      <c r="BC66" s="273"/>
      <c r="BD66" s="274">
        <f>IF($BE$3="４週",BB66/4,IF($BE$3="暦月",(BB66/($BE$8/7)),""))</f>
        <v>40</v>
      </c>
      <c r="BE66" s="273"/>
      <c r="BF66" s="269"/>
      <c r="BG66" s="270"/>
      <c r="BH66" s="270"/>
      <c r="BI66" s="270"/>
      <c r="BJ66" s="271"/>
    </row>
    <row r="67" spans="2:62" ht="20.25" customHeight="1" x14ac:dyDescent="0.45">
      <c r="B67" s="275">
        <f>B65+1</f>
        <v>27</v>
      </c>
      <c r="C67" s="277" t="s">
        <v>199</v>
      </c>
      <c r="D67" s="278"/>
      <c r="E67" s="160"/>
      <c r="F67" s="161"/>
      <c r="G67" s="160"/>
      <c r="H67" s="161"/>
      <c r="I67" s="281" t="s">
        <v>88</v>
      </c>
      <c r="J67" s="282"/>
      <c r="K67" s="285" t="s">
        <v>199</v>
      </c>
      <c r="L67" s="286"/>
      <c r="M67" s="286"/>
      <c r="N67" s="278"/>
      <c r="O67" s="259" t="s">
        <v>147</v>
      </c>
      <c r="P67" s="260"/>
      <c r="Q67" s="260"/>
      <c r="R67" s="260"/>
      <c r="S67" s="261"/>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2"/>
      <c r="BC67" s="263"/>
      <c r="BD67" s="264"/>
      <c r="BE67" s="265"/>
      <c r="BF67" s="266"/>
      <c r="BG67" s="267"/>
      <c r="BH67" s="267"/>
      <c r="BI67" s="267"/>
      <c r="BJ67" s="268"/>
    </row>
    <row r="68" spans="2:62" ht="20.25" customHeight="1" x14ac:dyDescent="0.45">
      <c r="B68" s="276"/>
      <c r="C68" s="279"/>
      <c r="D68" s="280"/>
      <c r="E68" s="160"/>
      <c r="F68" s="161" t="str">
        <f>C67</f>
        <v>理学療法士</v>
      </c>
      <c r="G68" s="160"/>
      <c r="H68" s="161" t="str">
        <f>I67</f>
        <v>A</v>
      </c>
      <c r="I68" s="283"/>
      <c r="J68" s="284"/>
      <c r="K68" s="287"/>
      <c r="L68" s="288"/>
      <c r="M68" s="288"/>
      <c r="N68" s="280"/>
      <c r="O68" s="259"/>
      <c r="P68" s="260"/>
      <c r="Q68" s="260"/>
      <c r="R68" s="260"/>
      <c r="S68" s="261"/>
      <c r="T68" s="193" t="s">
        <v>181</v>
      </c>
      <c r="U68" s="118"/>
      <c r="V68" s="194"/>
      <c r="W68" s="170">
        <f>IF(W67="","",VLOOKUP(W67,【記載例】シフト記号表!$C$6:$L$47,10,FALSE))</f>
        <v>8</v>
      </c>
      <c r="X68" s="171" t="str">
        <f>IF(X67="","",VLOOKUP(X67,【記載例】シフト記号表!$C$6:$L$47,10,FALSE))</f>
        <v/>
      </c>
      <c r="Y68" s="171" t="str">
        <f>IF(Y67="","",VLOOKUP(Y67,【記載例】シフト記号表!$C$6:$L$47,10,FALSE))</f>
        <v/>
      </c>
      <c r="Z68" s="171">
        <f>IF(Z67="","",VLOOKUP(Z67,【記載例】シフト記号表!$C$6:$L$47,10,FALSE))</f>
        <v>8</v>
      </c>
      <c r="AA68" s="171">
        <f>IF(AA67="","",VLOOKUP(AA67,【記載例】シフト記号表!$C$6:$L$47,10,FALSE))</f>
        <v>8</v>
      </c>
      <c r="AB68" s="171">
        <f>IF(AB67="","",VLOOKUP(AB67,【記載例】シフト記号表!$C$6:$L$47,10,FALSE))</f>
        <v>8</v>
      </c>
      <c r="AC68" s="172">
        <f>IF(AC67="","",VLOOKUP(AC67,【記載例】シフト記号表!$C$6:$L$47,10,FALSE))</f>
        <v>8</v>
      </c>
      <c r="AD68" s="170">
        <f>IF(AD67="","",VLOOKUP(AD67,【記載例】シフト記号表!$C$6:$L$47,10,FALSE))</f>
        <v>8</v>
      </c>
      <c r="AE68" s="171" t="str">
        <f>IF(AE67="","",VLOOKUP(AE67,【記載例】シフト記号表!$C$6:$L$47,10,FALSE))</f>
        <v/>
      </c>
      <c r="AF68" s="171" t="str">
        <f>IF(AF67="","",VLOOKUP(AF67,【記載例】シフト記号表!$C$6:$L$47,10,FALSE))</f>
        <v/>
      </c>
      <c r="AG68" s="171">
        <f>IF(AG67="","",VLOOKUP(AG67,【記載例】シフト記号表!$C$6:$L$47,10,FALSE))</f>
        <v>8</v>
      </c>
      <c r="AH68" s="171">
        <f>IF(AH67="","",VLOOKUP(AH67,【記載例】シフト記号表!$C$6:$L$47,10,FALSE))</f>
        <v>8</v>
      </c>
      <c r="AI68" s="171">
        <f>IF(AI67="","",VLOOKUP(AI67,【記載例】シフト記号表!$C$6:$L$47,10,FALSE))</f>
        <v>8</v>
      </c>
      <c r="AJ68" s="172">
        <f>IF(AJ67="","",VLOOKUP(AJ67,【記載例】シフト記号表!$C$6:$L$47,10,FALSE))</f>
        <v>8</v>
      </c>
      <c r="AK68" s="170">
        <f>IF(AK67="","",VLOOKUP(AK67,【記載例】シフト記号表!$C$6:$L$47,10,FALSE))</f>
        <v>8</v>
      </c>
      <c r="AL68" s="171" t="str">
        <f>IF(AL67="","",VLOOKUP(AL67,【記載例】シフト記号表!$C$6:$L$47,10,FALSE))</f>
        <v/>
      </c>
      <c r="AM68" s="171" t="str">
        <f>IF(AM67="","",VLOOKUP(AM67,【記載例】シフト記号表!$C$6:$L$47,10,FALSE))</f>
        <v/>
      </c>
      <c r="AN68" s="171">
        <f>IF(AN67="","",VLOOKUP(AN67,【記載例】シフト記号表!$C$6:$L$47,10,FALSE))</f>
        <v>8</v>
      </c>
      <c r="AO68" s="171">
        <f>IF(AO67="","",VLOOKUP(AO67,【記載例】シフト記号表!$C$6:$L$47,10,FALSE))</f>
        <v>8</v>
      </c>
      <c r="AP68" s="171">
        <f>IF(AP67="","",VLOOKUP(AP67,【記載例】シフト記号表!$C$6:$L$47,10,FALSE))</f>
        <v>8</v>
      </c>
      <c r="AQ68" s="172">
        <f>IF(AQ67="","",VLOOKUP(AQ67,【記載例】シフト記号表!$C$6:$L$47,10,FALSE))</f>
        <v>8</v>
      </c>
      <c r="AR68" s="170">
        <f>IF(AR67="","",VLOOKUP(AR67,【記載例】シフト記号表!$C$6:$L$47,10,FALSE))</f>
        <v>8</v>
      </c>
      <c r="AS68" s="171" t="str">
        <f>IF(AS67="","",VLOOKUP(AS67,【記載例】シフト記号表!$C$6:$L$47,10,FALSE))</f>
        <v/>
      </c>
      <c r="AT68" s="171" t="str">
        <f>IF(AT67="","",VLOOKUP(AT67,【記載例】シフト記号表!$C$6:$L$47,10,FALSE))</f>
        <v/>
      </c>
      <c r="AU68" s="171">
        <f>IF(AU67="","",VLOOKUP(AU67,【記載例】シフト記号表!$C$6:$L$47,10,FALSE))</f>
        <v>8</v>
      </c>
      <c r="AV68" s="171">
        <f>IF(AV67="","",VLOOKUP(AV67,【記載例】シフト記号表!$C$6:$L$47,10,FALSE))</f>
        <v>8</v>
      </c>
      <c r="AW68" s="171">
        <f>IF(AW67="","",VLOOKUP(AW67,【記載例】シフト記号表!$C$6:$L$47,10,FALSE))</f>
        <v>8</v>
      </c>
      <c r="AX68" s="172">
        <f>IF(AX67="","",VLOOKUP(AX67,【記載例】シフト記号表!$C$6:$L$47,10,FALSE))</f>
        <v>8</v>
      </c>
      <c r="AY68" s="170" t="str">
        <f>IF(AY67="","",VLOOKUP(AY67,【記載例】シフト記号表!$C$6:$L$47,10,FALSE))</f>
        <v/>
      </c>
      <c r="AZ68" s="171" t="str">
        <f>IF(AZ67="","",VLOOKUP(AZ67,【記載例】シフト記号表!$C$6:$L$47,10,FALSE))</f>
        <v/>
      </c>
      <c r="BA68" s="171" t="str">
        <f>IF(BA67="","",VLOOKUP(BA67,【記載例】シフト記号表!$C$6:$L$47,10,FALSE))</f>
        <v/>
      </c>
      <c r="BB68" s="272">
        <f>IF($BE$3="４週",SUM(W68:AX68),IF($BE$3="暦月",SUM(W68:BA68),""))</f>
        <v>160</v>
      </c>
      <c r="BC68" s="273"/>
      <c r="BD68" s="274">
        <f>IF($BE$3="４週",BB68/4,IF($BE$3="暦月",(BB68/($BE$8/7)),""))</f>
        <v>40</v>
      </c>
      <c r="BE68" s="273"/>
      <c r="BF68" s="269"/>
      <c r="BG68" s="270"/>
      <c r="BH68" s="270"/>
      <c r="BI68" s="270"/>
      <c r="BJ68" s="271"/>
    </row>
    <row r="69" spans="2:62" ht="20.25" customHeight="1" x14ac:dyDescent="0.45">
      <c r="B69" s="275">
        <f>B67+1</f>
        <v>28</v>
      </c>
      <c r="C69" s="277" t="s">
        <v>200</v>
      </c>
      <c r="D69" s="278"/>
      <c r="E69" s="160"/>
      <c r="F69" s="161"/>
      <c r="G69" s="160"/>
      <c r="H69" s="161"/>
      <c r="I69" s="281" t="s">
        <v>88</v>
      </c>
      <c r="J69" s="282"/>
      <c r="K69" s="285" t="s">
        <v>200</v>
      </c>
      <c r="L69" s="286"/>
      <c r="M69" s="286"/>
      <c r="N69" s="278"/>
      <c r="O69" s="259" t="s">
        <v>148</v>
      </c>
      <c r="P69" s="260"/>
      <c r="Q69" s="260"/>
      <c r="R69" s="260"/>
      <c r="S69" s="261"/>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2"/>
      <c r="BC69" s="263"/>
      <c r="BD69" s="264"/>
      <c r="BE69" s="265"/>
      <c r="BF69" s="266"/>
      <c r="BG69" s="267"/>
      <c r="BH69" s="267"/>
      <c r="BI69" s="267"/>
      <c r="BJ69" s="268"/>
    </row>
    <row r="70" spans="2:62" ht="20.25" customHeight="1" x14ac:dyDescent="0.45">
      <c r="B70" s="276"/>
      <c r="C70" s="279"/>
      <c r="D70" s="280"/>
      <c r="E70" s="160"/>
      <c r="F70" s="161" t="str">
        <f>C69</f>
        <v>作業療法士</v>
      </c>
      <c r="G70" s="160"/>
      <c r="H70" s="161" t="str">
        <f>I69</f>
        <v>A</v>
      </c>
      <c r="I70" s="283"/>
      <c r="J70" s="284"/>
      <c r="K70" s="287"/>
      <c r="L70" s="288"/>
      <c r="M70" s="288"/>
      <c r="N70" s="280"/>
      <c r="O70" s="259"/>
      <c r="P70" s="260"/>
      <c r="Q70" s="260"/>
      <c r="R70" s="260"/>
      <c r="S70" s="261"/>
      <c r="T70" s="193" t="s">
        <v>181</v>
      </c>
      <c r="U70" s="118"/>
      <c r="V70" s="194"/>
      <c r="W70" s="170">
        <f>IF(W69="","",VLOOKUP(W69,【記載例】シフト記号表!$C$6:$L$47,10,FALSE))</f>
        <v>8</v>
      </c>
      <c r="X70" s="171">
        <f>IF(X69="","",VLOOKUP(X69,【記載例】シフト記号表!$C$6:$L$47,10,FALSE))</f>
        <v>8</v>
      </c>
      <c r="Y70" s="171">
        <f>IF(Y69="","",VLOOKUP(Y69,【記載例】シフト記号表!$C$6:$L$47,10,FALSE))</f>
        <v>8</v>
      </c>
      <c r="Z70" s="171">
        <f>IF(Z69="","",VLOOKUP(Z69,【記載例】シフト記号表!$C$6:$L$47,10,FALSE))</f>
        <v>8</v>
      </c>
      <c r="AA70" s="171" t="str">
        <f>IF(AA69="","",VLOOKUP(AA69,【記載例】シフト記号表!$C$6:$L$47,10,FALSE))</f>
        <v/>
      </c>
      <c r="AB70" s="171" t="str">
        <f>IF(AB69="","",VLOOKUP(AB69,【記載例】シフト記号表!$C$6:$L$47,10,FALSE))</f>
        <v/>
      </c>
      <c r="AC70" s="172">
        <f>IF(AC69="","",VLOOKUP(AC69,【記載例】シフト記号表!$C$6:$L$47,10,FALSE))</f>
        <v>8</v>
      </c>
      <c r="AD70" s="170">
        <f>IF(AD69="","",VLOOKUP(AD69,【記載例】シフト記号表!$C$6:$L$47,10,FALSE))</f>
        <v>8</v>
      </c>
      <c r="AE70" s="171">
        <f>IF(AE69="","",VLOOKUP(AE69,【記載例】シフト記号表!$C$6:$L$47,10,FALSE))</f>
        <v>8</v>
      </c>
      <c r="AF70" s="171">
        <f>IF(AF69="","",VLOOKUP(AF69,【記載例】シフト記号表!$C$6:$L$47,10,FALSE))</f>
        <v>8</v>
      </c>
      <c r="AG70" s="171">
        <f>IF(AG69="","",VLOOKUP(AG69,【記載例】シフト記号表!$C$6:$L$47,10,FALSE))</f>
        <v>8</v>
      </c>
      <c r="AH70" s="171" t="str">
        <f>IF(AH69="","",VLOOKUP(AH69,【記載例】シフト記号表!$C$6:$L$47,10,FALSE))</f>
        <v/>
      </c>
      <c r="AI70" s="171" t="str">
        <f>IF(AI69="","",VLOOKUP(AI69,【記載例】シフト記号表!$C$6:$L$47,10,FALSE))</f>
        <v/>
      </c>
      <c r="AJ70" s="172">
        <f>IF(AJ69="","",VLOOKUP(AJ69,【記載例】シフト記号表!$C$6:$L$47,10,FALSE))</f>
        <v>8</v>
      </c>
      <c r="AK70" s="170">
        <f>IF(AK69="","",VLOOKUP(AK69,【記載例】シフト記号表!$C$6:$L$47,10,FALSE))</f>
        <v>8</v>
      </c>
      <c r="AL70" s="171">
        <f>IF(AL69="","",VLOOKUP(AL69,【記載例】シフト記号表!$C$6:$L$47,10,FALSE))</f>
        <v>8</v>
      </c>
      <c r="AM70" s="171">
        <f>IF(AM69="","",VLOOKUP(AM69,【記載例】シフト記号表!$C$6:$L$47,10,FALSE))</f>
        <v>8</v>
      </c>
      <c r="AN70" s="171">
        <f>IF(AN69="","",VLOOKUP(AN69,【記載例】シフト記号表!$C$6:$L$47,10,FALSE))</f>
        <v>8</v>
      </c>
      <c r="AO70" s="171" t="str">
        <f>IF(AO69="","",VLOOKUP(AO69,【記載例】シフト記号表!$C$6:$L$47,10,FALSE))</f>
        <v/>
      </c>
      <c r="AP70" s="171" t="str">
        <f>IF(AP69="","",VLOOKUP(AP69,【記載例】シフト記号表!$C$6:$L$47,10,FALSE))</f>
        <v/>
      </c>
      <c r="AQ70" s="172">
        <f>IF(AQ69="","",VLOOKUP(AQ69,【記載例】シフト記号表!$C$6:$L$47,10,FALSE))</f>
        <v>8</v>
      </c>
      <c r="AR70" s="170">
        <f>IF(AR69="","",VLOOKUP(AR69,【記載例】シフト記号表!$C$6:$L$47,10,FALSE))</f>
        <v>8</v>
      </c>
      <c r="AS70" s="171">
        <f>IF(AS69="","",VLOOKUP(AS69,【記載例】シフト記号表!$C$6:$L$47,10,FALSE))</f>
        <v>8</v>
      </c>
      <c r="AT70" s="171">
        <f>IF(AT69="","",VLOOKUP(AT69,【記載例】シフト記号表!$C$6:$L$47,10,FALSE))</f>
        <v>8</v>
      </c>
      <c r="AU70" s="171">
        <f>IF(AU69="","",VLOOKUP(AU69,【記載例】シフト記号表!$C$6:$L$47,10,FALSE))</f>
        <v>8</v>
      </c>
      <c r="AV70" s="171" t="str">
        <f>IF(AV69="","",VLOOKUP(AV69,【記載例】シフト記号表!$C$6:$L$47,10,FALSE))</f>
        <v/>
      </c>
      <c r="AW70" s="171" t="str">
        <f>IF(AW69="","",VLOOKUP(AW69,【記載例】シフト記号表!$C$6:$L$47,10,FALSE))</f>
        <v/>
      </c>
      <c r="AX70" s="172">
        <f>IF(AX69="","",VLOOKUP(AX69,【記載例】シフト記号表!$C$6:$L$47,10,FALSE))</f>
        <v>8</v>
      </c>
      <c r="AY70" s="170" t="str">
        <f>IF(AY69="","",VLOOKUP(AY69,【記載例】シフト記号表!$C$6:$L$47,10,FALSE))</f>
        <v/>
      </c>
      <c r="AZ70" s="171" t="str">
        <f>IF(AZ69="","",VLOOKUP(AZ69,【記載例】シフト記号表!$C$6:$L$47,10,FALSE))</f>
        <v/>
      </c>
      <c r="BA70" s="171" t="str">
        <f>IF(BA69="","",VLOOKUP(BA69,【記載例】シフト記号表!$C$6:$L$47,10,FALSE))</f>
        <v/>
      </c>
      <c r="BB70" s="272">
        <f>IF($BE$3="４週",SUM(W70:AX70),IF($BE$3="暦月",SUM(W70:BA70),""))</f>
        <v>160</v>
      </c>
      <c r="BC70" s="273"/>
      <c r="BD70" s="274">
        <f>IF($BE$3="４週",BB70/4,IF($BE$3="暦月",(BB70/($BE$8/7)),""))</f>
        <v>40</v>
      </c>
      <c r="BE70" s="273"/>
      <c r="BF70" s="269"/>
      <c r="BG70" s="270"/>
      <c r="BH70" s="270"/>
      <c r="BI70" s="270"/>
      <c r="BJ70" s="271"/>
    </row>
    <row r="71" spans="2:62" ht="20.25" customHeight="1" x14ac:dyDescent="0.45">
      <c r="B71" s="275">
        <f>B69+1</f>
        <v>29</v>
      </c>
      <c r="C71" s="277" t="s">
        <v>201</v>
      </c>
      <c r="D71" s="278"/>
      <c r="E71" s="160"/>
      <c r="F71" s="161"/>
      <c r="G71" s="160"/>
      <c r="H71" s="161"/>
      <c r="I71" s="281" t="s">
        <v>88</v>
      </c>
      <c r="J71" s="282"/>
      <c r="K71" s="285" t="s">
        <v>201</v>
      </c>
      <c r="L71" s="286"/>
      <c r="M71" s="286"/>
      <c r="N71" s="278"/>
      <c r="O71" s="259" t="s">
        <v>149</v>
      </c>
      <c r="P71" s="260"/>
      <c r="Q71" s="260"/>
      <c r="R71" s="260"/>
      <c r="S71" s="261"/>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2"/>
      <c r="BC71" s="263"/>
      <c r="BD71" s="264"/>
      <c r="BE71" s="265"/>
      <c r="BF71" s="266"/>
      <c r="BG71" s="267"/>
      <c r="BH71" s="267"/>
      <c r="BI71" s="267"/>
      <c r="BJ71" s="268"/>
    </row>
    <row r="72" spans="2:62" ht="20.25" customHeight="1" x14ac:dyDescent="0.45">
      <c r="B72" s="276"/>
      <c r="C72" s="318"/>
      <c r="D72" s="319"/>
      <c r="E72" s="203"/>
      <c r="F72" s="204" t="str">
        <f>C71</f>
        <v>言語聴覚士</v>
      </c>
      <c r="G72" s="203"/>
      <c r="H72" s="204" t="str">
        <f>I71</f>
        <v>A</v>
      </c>
      <c r="I72" s="320"/>
      <c r="J72" s="321"/>
      <c r="K72" s="322"/>
      <c r="L72" s="323"/>
      <c r="M72" s="323"/>
      <c r="N72" s="319"/>
      <c r="O72" s="259"/>
      <c r="P72" s="260"/>
      <c r="Q72" s="260"/>
      <c r="R72" s="260"/>
      <c r="S72" s="261"/>
      <c r="T72" s="193" t="s">
        <v>181</v>
      </c>
      <c r="U72" s="118"/>
      <c r="V72" s="194"/>
      <c r="W72" s="170" t="str">
        <f>IF(W71="","",VLOOKUP(W71,【記載例】シフト記号表!$C$6:$L$47,10,FALSE))</f>
        <v/>
      </c>
      <c r="X72" s="171">
        <f>IF(X71="","",VLOOKUP(X71,【記載例】シフト記号表!$C$6:$L$47,10,FALSE))</f>
        <v>8</v>
      </c>
      <c r="Y72" s="171">
        <f>IF(Y71="","",VLOOKUP(Y71,【記載例】シフト記号表!$C$6:$L$47,10,FALSE))</f>
        <v>8</v>
      </c>
      <c r="Z72" s="171" t="str">
        <f>IF(Z71="","",VLOOKUP(Z71,【記載例】シフト記号表!$C$6:$L$47,10,FALSE))</f>
        <v/>
      </c>
      <c r="AA72" s="171">
        <f>IF(AA71="","",VLOOKUP(AA71,【記載例】シフト記号表!$C$6:$L$47,10,FALSE))</f>
        <v>8</v>
      </c>
      <c r="AB72" s="171">
        <f>IF(AB71="","",VLOOKUP(AB71,【記載例】シフト記号表!$C$6:$L$47,10,FALSE))</f>
        <v>8</v>
      </c>
      <c r="AC72" s="172">
        <f>IF(AC71="","",VLOOKUP(AC71,【記載例】シフト記号表!$C$6:$L$47,10,FALSE))</f>
        <v>8</v>
      </c>
      <c r="AD72" s="170" t="str">
        <f>IF(AD71="","",VLOOKUP(AD71,【記載例】シフト記号表!$C$6:$L$47,10,FALSE))</f>
        <v/>
      </c>
      <c r="AE72" s="171">
        <f>IF(AE71="","",VLOOKUP(AE71,【記載例】シフト記号表!$C$6:$L$47,10,FALSE))</f>
        <v>8</v>
      </c>
      <c r="AF72" s="171">
        <f>IF(AF71="","",VLOOKUP(AF71,【記載例】シフト記号表!$C$6:$L$47,10,FALSE))</f>
        <v>8</v>
      </c>
      <c r="AG72" s="171" t="str">
        <f>IF(AG71="","",VLOOKUP(AG71,【記載例】シフト記号表!$C$6:$L$47,10,FALSE))</f>
        <v/>
      </c>
      <c r="AH72" s="171">
        <f>IF(AH71="","",VLOOKUP(AH71,【記載例】シフト記号表!$C$6:$L$47,10,FALSE))</f>
        <v>8</v>
      </c>
      <c r="AI72" s="171">
        <f>IF(AI71="","",VLOOKUP(AI71,【記載例】シフト記号表!$C$6:$L$47,10,FALSE))</f>
        <v>8</v>
      </c>
      <c r="AJ72" s="172">
        <f>IF(AJ71="","",VLOOKUP(AJ71,【記載例】シフト記号表!$C$6:$L$47,10,FALSE))</f>
        <v>8</v>
      </c>
      <c r="AK72" s="170" t="str">
        <f>IF(AK71="","",VLOOKUP(AK71,【記載例】シフト記号表!$C$6:$L$47,10,FALSE))</f>
        <v/>
      </c>
      <c r="AL72" s="171">
        <f>IF(AL71="","",VLOOKUP(AL71,【記載例】シフト記号表!$C$6:$L$47,10,FALSE))</f>
        <v>8</v>
      </c>
      <c r="AM72" s="171">
        <f>IF(AM71="","",VLOOKUP(AM71,【記載例】シフト記号表!$C$6:$L$47,10,FALSE))</f>
        <v>8</v>
      </c>
      <c r="AN72" s="171" t="str">
        <f>IF(AN71="","",VLOOKUP(AN71,【記載例】シフト記号表!$C$6:$L$47,10,FALSE))</f>
        <v/>
      </c>
      <c r="AO72" s="171">
        <f>IF(AO71="","",VLOOKUP(AO71,【記載例】シフト記号表!$C$6:$L$47,10,FALSE))</f>
        <v>8</v>
      </c>
      <c r="AP72" s="171">
        <f>IF(AP71="","",VLOOKUP(AP71,【記載例】シフト記号表!$C$6:$L$47,10,FALSE))</f>
        <v>8</v>
      </c>
      <c r="AQ72" s="172">
        <f>IF(AQ71="","",VLOOKUP(AQ71,【記載例】シフト記号表!$C$6:$L$47,10,FALSE))</f>
        <v>8</v>
      </c>
      <c r="AR72" s="170" t="str">
        <f>IF(AR71="","",VLOOKUP(AR71,【記載例】シフト記号表!$C$6:$L$47,10,FALSE))</f>
        <v/>
      </c>
      <c r="AS72" s="171">
        <f>IF(AS71="","",VLOOKUP(AS71,【記載例】シフト記号表!$C$6:$L$47,10,FALSE))</f>
        <v>8</v>
      </c>
      <c r="AT72" s="171">
        <f>IF(AT71="","",VLOOKUP(AT71,【記載例】シフト記号表!$C$6:$L$47,10,FALSE))</f>
        <v>8</v>
      </c>
      <c r="AU72" s="171" t="str">
        <f>IF(AU71="","",VLOOKUP(AU71,【記載例】シフト記号表!$C$6:$L$47,10,FALSE))</f>
        <v/>
      </c>
      <c r="AV72" s="171">
        <f>IF(AV71="","",VLOOKUP(AV71,【記載例】シフト記号表!$C$6:$L$47,10,FALSE))</f>
        <v>8</v>
      </c>
      <c r="AW72" s="171">
        <f>IF(AW71="","",VLOOKUP(AW71,【記載例】シフト記号表!$C$6:$L$47,10,FALSE))</f>
        <v>8</v>
      </c>
      <c r="AX72" s="172">
        <f>IF(AX71="","",VLOOKUP(AX71,【記載例】シフト記号表!$C$6:$L$47,10,FALSE))</f>
        <v>8</v>
      </c>
      <c r="AY72" s="170" t="str">
        <f>IF(AY71="","",VLOOKUP(AY71,【記載例】シフト記号表!$C$6:$L$47,10,FALSE))</f>
        <v/>
      </c>
      <c r="AZ72" s="171" t="str">
        <f>IF(AZ71="","",VLOOKUP(AZ71,【記載例】シフト記号表!$C$6:$L$47,10,FALSE))</f>
        <v/>
      </c>
      <c r="BA72" s="171" t="str">
        <f>IF(BA71="","",VLOOKUP(BA71,【記載例】シフト記号表!$C$6:$L$47,10,FALSE))</f>
        <v/>
      </c>
      <c r="BB72" s="315">
        <f>IF($BE$3="４週",SUM(W72:AX72),IF($BE$3="暦月",SUM(W72:BA72),""))</f>
        <v>160</v>
      </c>
      <c r="BC72" s="316"/>
      <c r="BD72" s="317">
        <f>IF($BE$3="４週",BB72/4,IF($BE$3="暦月",(BB72/($BE$8/7)),""))</f>
        <v>40</v>
      </c>
      <c r="BE72" s="316"/>
      <c r="BF72" s="312"/>
      <c r="BG72" s="313"/>
      <c r="BH72" s="313"/>
      <c r="BI72" s="313"/>
      <c r="BJ72" s="314"/>
    </row>
    <row r="73" spans="2:62" ht="20.25" customHeight="1" x14ac:dyDescent="0.45">
      <c r="B73" s="275">
        <f>B71+1</f>
        <v>30</v>
      </c>
      <c r="C73" s="277"/>
      <c r="D73" s="278"/>
      <c r="E73" s="162"/>
      <c r="F73" s="163"/>
      <c r="G73" s="162"/>
      <c r="H73" s="163"/>
      <c r="I73" s="281"/>
      <c r="J73" s="282"/>
      <c r="K73" s="285"/>
      <c r="L73" s="286"/>
      <c r="M73" s="286"/>
      <c r="N73" s="278"/>
      <c r="O73" s="259"/>
      <c r="P73" s="260"/>
      <c r="Q73" s="260"/>
      <c r="R73" s="260"/>
      <c r="S73" s="261"/>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2"/>
      <c r="BC73" s="263"/>
      <c r="BD73" s="264"/>
      <c r="BE73" s="265"/>
      <c r="BF73" s="266"/>
      <c r="BG73" s="267"/>
      <c r="BH73" s="267"/>
      <c r="BI73" s="267"/>
      <c r="BJ73" s="268"/>
    </row>
    <row r="74" spans="2:62" ht="20.25" customHeight="1" thickBot="1" x14ac:dyDescent="0.5">
      <c r="B74" s="305"/>
      <c r="C74" s="306"/>
      <c r="D74" s="307"/>
      <c r="E74" s="187"/>
      <c r="F74" s="188">
        <f>C74</f>
        <v>0</v>
      </c>
      <c r="G74" s="187"/>
      <c r="H74" s="188">
        <f>I74</f>
        <v>0</v>
      </c>
      <c r="I74" s="308"/>
      <c r="J74" s="309"/>
      <c r="K74" s="310"/>
      <c r="L74" s="311"/>
      <c r="M74" s="311"/>
      <c r="N74" s="307"/>
      <c r="O74" s="329"/>
      <c r="P74" s="330"/>
      <c r="Q74" s="330"/>
      <c r="R74" s="330"/>
      <c r="S74" s="331"/>
      <c r="T74" s="189" t="s">
        <v>181</v>
      </c>
      <c r="U74" s="190"/>
      <c r="V74" s="191"/>
      <c r="W74" s="173" t="str">
        <f>IF(W73="","",VLOOKUP(W73,【記載例】シフト記号表!$C$6:$L$47,10,FALSE))</f>
        <v/>
      </c>
      <c r="X74" s="174" t="str">
        <f>IF(X73="","",VLOOKUP(X73,【記載例】シフト記号表!$C$6:$L$47,10,FALSE))</f>
        <v/>
      </c>
      <c r="Y74" s="174" t="str">
        <f>IF(Y73="","",VLOOKUP(Y73,【記載例】シフト記号表!$C$6:$L$47,10,FALSE))</f>
        <v/>
      </c>
      <c r="Z74" s="174" t="str">
        <f>IF(Z73="","",VLOOKUP(Z73,【記載例】シフト記号表!$C$6:$L$47,10,FALSE))</f>
        <v/>
      </c>
      <c r="AA74" s="174" t="str">
        <f>IF(AA73="","",VLOOKUP(AA73,【記載例】シフト記号表!$C$6:$L$47,10,FALSE))</f>
        <v/>
      </c>
      <c r="AB74" s="174" t="str">
        <f>IF(AB73="","",VLOOKUP(AB73,【記載例】シフト記号表!$C$6:$L$47,10,FALSE))</f>
        <v/>
      </c>
      <c r="AC74" s="175" t="str">
        <f>IF(AC73="","",VLOOKUP(AC73,【記載例】シフト記号表!$C$6:$L$47,10,FALSE))</f>
        <v/>
      </c>
      <c r="AD74" s="173" t="str">
        <f>IF(AD73="","",VLOOKUP(AD73,【記載例】シフト記号表!$C$6:$L$47,10,FALSE))</f>
        <v/>
      </c>
      <c r="AE74" s="174" t="str">
        <f>IF(AE73="","",VLOOKUP(AE73,【記載例】シフト記号表!$C$6:$L$47,10,FALSE))</f>
        <v/>
      </c>
      <c r="AF74" s="174" t="str">
        <f>IF(AF73="","",VLOOKUP(AF73,【記載例】シフト記号表!$C$6:$L$47,10,FALSE))</f>
        <v/>
      </c>
      <c r="AG74" s="174" t="str">
        <f>IF(AG73="","",VLOOKUP(AG73,【記載例】シフト記号表!$C$6:$L$47,10,FALSE))</f>
        <v/>
      </c>
      <c r="AH74" s="174" t="str">
        <f>IF(AH73="","",VLOOKUP(AH73,【記載例】シフト記号表!$C$6:$L$47,10,FALSE))</f>
        <v/>
      </c>
      <c r="AI74" s="174" t="str">
        <f>IF(AI73="","",VLOOKUP(AI73,【記載例】シフト記号表!$C$6:$L$47,10,FALSE))</f>
        <v/>
      </c>
      <c r="AJ74" s="175" t="str">
        <f>IF(AJ73="","",VLOOKUP(AJ73,【記載例】シフト記号表!$C$6:$L$47,10,FALSE))</f>
        <v/>
      </c>
      <c r="AK74" s="173" t="str">
        <f>IF(AK73="","",VLOOKUP(AK73,【記載例】シフト記号表!$C$6:$L$47,10,FALSE))</f>
        <v/>
      </c>
      <c r="AL74" s="174" t="str">
        <f>IF(AL73="","",VLOOKUP(AL73,【記載例】シフト記号表!$C$6:$L$47,10,FALSE))</f>
        <v/>
      </c>
      <c r="AM74" s="174" t="str">
        <f>IF(AM73="","",VLOOKUP(AM73,【記載例】シフト記号表!$C$6:$L$47,10,FALSE))</f>
        <v/>
      </c>
      <c r="AN74" s="174" t="str">
        <f>IF(AN73="","",VLOOKUP(AN73,【記載例】シフト記号表!$C$6:$L$47,10,FALSE))</f>
        <v/>
      </c>
      <c r="AO74" s="174" t="str">
        <f>IF(AO73="","",VLOOKUP(AO73,【記載例】シフト記号表!$C$6:$L$47,10,FALSE))</f>
        <v/>
      </c>
      <c r="AP74" s="174" t="str">
        <f>IF(AP73="","",VLOOKUP(AP73,【記載例】シフト記号表!$C$6:$L$47,10,FALSE))</f>
        <v/>
      </c>
      <c r="AQ74" s="175" t="str">
        <f>IF(AQ73="","",VLOOKUP(AQ73,【記載例】シフト記号表!$C$6:$L$47,10,FALSE))</f>
        <v/>
      </c>
      <c r="AR74" s="173" t="str">
        <f>IF(AR73="","",VLOOKUP(AR73,【記載例】シフト記号表!$C$6:$L$47,10,FALSE))</f>
        <v/>
      </c>
      <c r="AS74" s="174" t="str">
        <f>IF(AS73="","",VLOOKUP(AS73,【記載例】シフト記号表!$C$6:$L$47,10,FALSE))</f>
        <v/>
      </c>
      <c r="AT74" s="174" t="str">
        <f>IF(AT73="","",VLOOKUP(AT73,【記載例】シフト記号表!$C$6:$L$47,10,FALSE))</f>
        <v/>
      </c>
      <c r="AU74" s="174" t="str">
        <f>IF(AU73="","",VLOOKUP(AU73,【記載例】シフト記号表!$C$6:$L$47,10,FALSE))</f>
        <v/>
      </c>
      <c r="AV74" s="174" t="str">
        <f>IF(AV73="","",VLOOKUP(AV73,【記載例】シフト記号表!$C$6:$L$47,10,FALSE))</f>
        <v/>
      </c>
      <c r="AW74" s="174" t="str">
        <f>IF(AW73="","",VLOOKUP(AW73,【記載例】シフト記号表!$C$6:$L$47,10,FALSE))</f>
        <v/>
      </c>
      <c r="AX74" s="175" t="str">
        <f>IF(AX73="","",VLOOKUP(AX73,【記載例】シフト記号表!$C$6:$L$47,10,FALSE))</f>
        <v/>
      </c>
      <c r="AY74" s="173" t="str">
        <f>IF(AY73="","",VLOOKUP(AY73,【記載例】シフト記号表!$C$6:$L$47,10,FALSE))</f>
        <v/>
      </c>
      <c r="AZ74" s="174" t="str">
        <f>IF(AZ73="","",VLOOKUP(AZ73,【記載例】シフト記号表!$C$6:$L$47,10,FALSE))</f>
        <v/>
      </c>
      <c r="BA74" s="186" t="str">
        <f>IF(BA73="","",VLOOKUP(BA73,【記載例】シフト記号表!$C$6:$L$47,10,FALSE))</f>
        <v/>
      </c>
      <c r="BB74" s="335">
        <f>IF($BE$3="４週",SUM(W74:AX74),IF($BE$3="暦月",SUM(W74:BA74),""))</f>
        <v>0</v>
      </c>
      <c r="BC74" s="336"/>
      <c r="BD74" s="337">
        <f>IF($BE$3="４週",BB74/4,IF($BE$3="暦月",(BB74/($BE$8/7)),""))</f>
        <v>0</v>
      </c>
      <c r="BE74" s="336"/>
      <c r="BF74" s="332"/>
      <c r="BG74" s="333"/>
      <c r="BH74" s="333"/>
      <c r="BI74" s="333"/>
      <c r="BJ74" s="334"/>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39" t="s">
        <v>4</v>
      </c>
      <c r="AB77" s="339"/>
      <c r="AC77" s="339" t="s">
        <v>5</v>
      </c>
      <c r="AD77" s="339"/>
      <c r="AE77" s="339"/>
      <c r="AF77" s="339"/>
      <c r="AG77" s="125"/>
      <c r="AH77" s="125"/>
      <c r="AI77" s="125"/>
      <c r="AJ77" s="125"/>
      <c r="AK77" s="125"/>
      <c r="AL77" s="125"/>
      <c r="AM77" s="125"/>
      <c r="AN77" s="126"/>
      <c r="AO77" s="75"/>
      <c r="AP77" s="324"/>
      <c r="AQ77" s="324"/>
      <c r="AR77" s="324"/>
      <c r="AS77" s="324"/>
      <c r="AT77" s="70"/>
    </row>
    <row r="78" spans="2:62" ht="20.25" customHeight="1" x14ac:dyDescent="0.45">
      <c r="B78" s="48"/>
      <c r="C78" s="68"/>
      <c r="D78" s="68"/>
      <c r="E78" s="68"/>
      <c r="F78" s="68"/>
      <c r="G78" s="68"/>
      <c r="H78" s="68"/>
      <c r="I78" s="122"/>
      <c r="J78" s="123"/>
      <c r="K78" s="325" t="s">
        <v>104</v>
      </c>
      <c r="L78" s="325"/>
      <c r="M78" s="325" t="s">
        <v>105</v>
      </c>
      <c r="N78" s="325"/>
      <c r="O78" s="325"/>
      <c r="P78" s="325"/>
      <c r="Q78" s="123"/>
      <c r="R78" s="327" t="s">
        <v>106</v>
      </c>
      <c r="S78" s="327"/>
      <c r="T78" s="327"/>
      <c r="U78" s="327"/>
      <c r="V78" s="127"/>
      <c r="W78" s="128" t="s">
        <v>107</v>
      </c>
      <c r="X78" s="128"/>
      <c r="Y78" s="2"/>
      <c r="Z78" s="125"/>
      <c r="AA78" s="339" t="s">
        <v>6</v>
      </c>
      <c r="AB78" s="339"/>
      <c r="AC78" s="339" t="s">
        <v>93</v>
      </c>
      <c r="AD78" s="339"/>
      <c r="AE78" s="339"/>
      <c r="AF78" s="339"/>
      <c r="AG78" s="125"/>
      <c r="AH78" s="125"/>
      <c r="AI78" s="125"/>
      <c r="AJ78" s="125"/>
      <c r="AK78" s="125"/>
      <c r="AL78" s="125"/>
      <c r="AM78" s="125"/>
      <c r="AN78" s="126"/>
      <c r="AO78" s="75"/>
      <c r="AP78" s="328"/>
      <c r="AQ78" s="328"/>
      <c r="AR78" s="328"/>
      <c r="AS78" s="328"/>
      <c r="AT78" s="70"/>
    </row>
    <row r="79" spans="2:62" ht="20.25" customHeight="1" x14ac:dyDescent="0.45">
      <c r="B79" s="48"/>
      <c r="C79" s="68"/>
      <c r="D79" s="68"/>
      <c r="E79" s="68"/>
      <c r="F79" s="68"/>
      <c r="G79" s="68"/>
      <c r="H79" s="68"/>
      <c r="I79" s="122"/>
      <c r="J79" s="123"/>
      <c r="K79" s="326"/>
      <c r="L79" s="326"/>
      <c r="M79" s="326" t="s">
        <v>108</v>
      </c>
      <c r="N79" s="326"/>
      <c r="O79" s="326" t="s">
        <v>109</v>
      </c>
      <c r="P79" s="326"/>
      <c r="Q79" s="123"/>
      <c r="R79" s="326" t="s">
        <v>108</v>
      </c>
      <c r="S79" s="326"/>
      <c r="T79" s="326" t="s">
        <v>109</v>
      </c>
      <c r="U79" s="326"/>
      <c r="V79" s="127"/>
      <c r="W79" s="128" t="s">
        <v>110</v>
      </c>
      <c r="X79" s="128"/>
      <c r="Y79" s="2"/>
      <c r="Z79" s="125"/>
      <c r="AA79" s="339" t="s">
        <v>7</v>
      </c>
      <c r="AB79" s="339"/>
      <c r="AC79" s="339" t="s">
        <v>94</v>
      </c>
      <c r="AD79" s="339"/>
      <c r="AE79" s="339"/>
      <c r="AF79" s="339"/>
      <c r="AG79" s="125"/>
      <c r="AH79" s="125"/>
      <c r="AI79" s="125"/>
      <c r="AJ79" s="125"/>
      <c r="AK79" s="125"/>
      <c r="AL79" s="125"/>
      <c r="AM79" s="125"/>
      <c r="AN79" s="126"/>
      <c r="AO79" s="75"/>
      <c r="AP79" s="338"/>
      <c r="AQ79" s="338"/>
      <c r="AR79" s="338"/>
      <c r="AS79" s="338"/>
      <c r="AT79" s="70"/>
    </row>
    <row r="80" spans="2:62" ht="20.25" customHeight="1" x14ac:dyDescent="0.45">
      <c r="B80" s="48"/>
      <c r="C80" s="68"/>
      <c r="D80" s="68"/>
      <c r="E80" s="68"/>
      <c r="F80" s="68"/>
      <c r="G80" s="68"/>
      <c r="H80" s="68"/>
      <c r="I80" s="122"/>
      <c r="J80" s="123"/>
      <c r="K80" s="339" t="s">
        <v>6</v>
      </c>
      <c r="L80" s="339"/>
      <c r="M80" s="340">
        <f>SUMIFS($BB$15:$BB$74,$F$15:$F$74,"看護職員",$H$15:$H$74,"A")</f>
        <v>960</v>
      </c>
      <c r="N80" s="340"/>
      <c r="O80" s="341">
        <f>SUMIFS($BD$15:$BD$74,$F$15:$F$74,"看護職員",$H$15:$H$74,"A")</f>
        <v>240</v>
      </c>
      <c r="P80" s="341"/>
      <c r="Q80" s="136"/>
      <c r="R80" s="342">
        <v>0</v>
      </c>
      <c r="S80" s="342"/>
      <c r="T80" s="342">
        <v>0</v>
      </c>
      <c r="U80" s="342"/>
      <c r="V80" s="137"/>
      <c r="W80" s="343">
        <v>6</v>
      </c>
      <c r="X80" s="344"/>
      <c r="Y80" s="2"/>
      <c r="Z80" s="125"/>
      <c r="AA80" s="339" t="s">
        <v>8</v>
      </c>
      <c r="AB80" s="339"/>
      <c r="AC80" s="339" t="s">
        <v>95</v>
      </c>
      <c r="AD80" s="339"/>
      <c r="AE80" s="339"/>
      <c r="AF80" s="339"/>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39" t="s">
        <v>7</v>
      </c>
      <c r="L81" s="339"/>
      <c r="M81" s="340">
        <f>SUMIFS($BB$15:$BB$74,$F$15:$F$74,"看護職員",$H$15:$H$74,"B")</f>
        <v>0</v>
      </c>
      <c r="N81" s="340"/>
      <c r="O81" s="341">
        <f>SUMIFS($BD$15:$BD$74,$F$15:$F$74,"看護職員",$H$15:$H$74,"B")</f>
        <v>0</v>
      </c>
      <c r="P81" s="341"/>
      <c r="Q81" s="136"/>
      <c r="R81" s="342">
        <v>0</v>
      </c>
      <c r="S81" s="342"/>
      <c r="T81" s="342">
        <v>0</v>
      </c>
      <c r="U81" s="342"/>
      <c r="V81" s="137"/>
      <c r="W81" s="343">
        <v>0</v>
      </c>
      <c r="X81" s="344"/>
      <c r="Y81" s="2"/>
      <c r="Z81" s="125"/>
      <c r="AA81" s="339" t="s">
        <v>9</v>
      </c>
      <c r="AB81" s="339"/>
      <c r="AC81" s="339" t="s">
        <v>123</v>
      </c>
      <c r="AD81" s="339"/>
      <c r="AE81" s="339"/>
      <c r="AF81" s="339"/>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39" t="s">
        <v>8</v>
      </c>
      <c r="L82" s="339"/>
      <c r="M82" s="340">
        <f>SUMIFS($BB$15:$BB$74,$F$15:$F$74,"看護職員",$H$15:$H$74,"C")</f>
        <v>0</v>
      </c>
      <c r="N82" s="340"/>
      <c r="O82" s="341">
        <f>SUMIFS($BD$15:$BD$74,$F$15:$F$74,"看護職員",$H$15:$H$74,"C")</f>
        <v>0</v>
      </c>
      <c r="P82" s="341"/>
      <c r="Q82" s="136"/>
      <c r="R82" s="342">
        <v>0</v>
      </c>
      <c r="S82" s="342"/>
      <c r="T82" s="345">
        <v>0</v>
      </c>
      <c r="U82" s="345"/>
      <c r="V82" s="137"/>
      <c r="W82" s="346" t="s">
        <v>36</v>
      </c>
      <c r="X82" s="347"/>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39" t="s">
        <v>9</v>
      </c>
      <c r="L83" s="339"/>
      <c r="M83" s="340">
        <f>SUMIFS($BB$15:$BB$74,$F$15:$F$74,"看護職員",$H$15:$H$74,"D")</f>
        <v>0</v>
      </c>
      <c r="N83" s="340"/>
      <c r="O83" s="341">
        <f>SUMIFS($BD$15:$BD$74,$F$15:$F$74,"看護職員",$H$15:$H$74,"D")</f>
        <v>0</v>
      </c>
      <c r="P83" s="341"/>
      <c r="Q83" s="136"/>
      <c r="R83" s="342">
        <v>0</v>
      </c>
      <c r="S83" s="342"/>
      <c r="T83" s="345">
        <v>0</v>
      </c>
      <c r="U83" s="345"/>
      <c r="V83" s="137"/>
      <c r="W83" s="346" t="s">
        <v>36</v>
      </c>
      <c r="X83" s="347"/>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39" t="s">
        <v>111</v>
      </c>
      <c r="L84" s="339"/>
      <c r="M84" s="340">
        <f>SUM(M80:N83)</f>
        <v>960</v>
      </c>
      <c r="N84" s="340"/>
      <c r="O84" s="341">
        <f>SUM(O80:P83)</f>
        <v>240</v>
      </c>
      <c r="P84" s="341"/>
      <c r="Q84" s="136"/>
      <c r="R84" s="340">
        <f>SUM(R80:S83)</f>
        <v>0</v>
      </c>
      <c r="S84" s="340"/>
      <c r="T84" s="341">
        <f>SUM(T80:U83)</f>
        <v>0</v>
      </c>
      <c r="U84" s="341"/>
      <c r="V84" s="137"/>
      <c r="W84" s="353">
        <f>SUM(W80:X81)</f>
        <v>6</v>
      </c>
      <c r="X84" s="354"/>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350" t="s">
        <v>179</v>
      </c>
      <c r="S86" s="351"/>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52">
        <f>IF($R$86="週",T84,R84)</f>
        <v>0</v>
      </c>
      <c r="L89" s="352"/>
      <c r="M89" s="352"/>
      <c r="N89" s="352"/>
      <c r="O89" s="129" t="s">
        <v>116</v>
      </c>
      <c r="P89" s="339">
        <f>IF($R$86="週",$BA$6,$BE$6)</f>
        <v>40</v>
      </c>
      <c r="Q89" s="339"/>
      <c r="R89" s="339"/>
      <c r="S89" s="339"/>
      <c r="T89" s="129" t="s">
        <v>117</v>
      </c>
      <c r="U89" s="348">
        <f>ROUNDDOWN(K89/P89,1)</f>
        <v>0</v>
      </c>
      <c r="V89" s="348"/>
      <c r="W89" s="348"/>
      <c r="X89" s="348"/>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5"/>
      <c r="V92" s="325"/>
      <c r="W92" s="325"/>
      <c r="X92" s="325"/>
      <c r="Y92" s="2"/>
      <c r="Z92" s="2"/>
    </row>
    <row r="93" spans="2:46" ht="20.25" customHeight="1" x14ac:dyDescent="0.45">
      <c r="I93" s="2"/>
      <c r="J93" s="2"/>
      <c r="K93" s="127" t="s">
        <v>119</v>
      </c>
      <c r="L93" s="127"/>
      <c r="M93" s="127"/>
      <c r="N93" s="127"/>
      <c r="O93" s="127"/>
      <c r="P93" s="123" t="s">
        <v>120</v>
      </c>
      <c r="Q93" s="127"/>
      <c r="R93" s="127"/>
      <c r="S93" s="127"/>
      <c r="T93" s="127"/>
      <c r="U93" s="326" t="s">
        <v>111</v>
      </c>
      <c r="V93" s="326"/>
      <c r="W93" s="326"/>
      <c r="X93" s="326"/>
      <c r="Y93" s="2"/>
      <c r="Z93" s="2"/>
    </row>
    <row r="94" spans="2:46" ht="20.25" customHeight="1" x14ac:dyDescent="0.45">
      <c r="I94" s="2"/>
      <c r="J94" s="2"/>
      <c r="K94" s="339">
        <f>W84</f>
        <v>6</v>
      </c>
      <c r="L94" s="339"/>
      <c r="M94" s="339"/>
      <c r="N94" s="339"/>
      <c r="O94" s="129" t="s">
        <v>121</v>
      </c>
      <c r="P94" s="348">
        <f>U89</f>
        <v>0</v>
      </c>
      <c r="Q94" s="348"/>
      <c r="R94" s="348"/>
      <c r="S94" s="348"/>
      <c r="T94" s="129" t="s">
        <v>117</v>
      </c>
      <c r="U94" s="349">
        <f>ROUNDDOWN(K94+P94,1)</f>
        <v>6</v>
      </c>
      <c r="V94" s="349"/>
      <c r="W94" s="349"/>
      <c r="X94" s="349"/>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view="pageBreakPreview" zoomScale="50" zoomScaleNormal="50" zoomScaleSheetLayoutView="5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view="pageBreakPreview" zoomScale="50" zoomScaleNormal="50" zoomScaleSheetLayoutView="50"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勤務形態一覧表</vt:lpstr>
      <vt:lpstr>シフト記号表</vt:lpstr>
      <vt:lpstr>記入方法</vt:lpstr>
      <vt:lpstr>【記載】例勤務形態一覧表</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【記載】例勤務形態一覧表!Print_Area</vt:lpstr>
      <vt:lpstr>【記載例】シフト記号表!Print_Area</vt:lpstr>
      <vt:lpstr>シフト記号表!Print_Area</vt:lpstr>
      <vt:lpstr>記入方法!Print_Area</vt:lpstr>
      <vt:lpstr>勤務形態一覧表!Print_Area</vt:lpstr>
      <vt:lpstr>【記載】例勤務形態一覧表!Print_Titles</vt:lpstr>
      <vt:lpstr>勤務形態一覧表!Print_Titles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結城市</cp:lastModifiedBy>
  <cp:lastPrinted>2024-03-07T07:52:07Z</cp:lastPrinted>
  <dcterms:created xsi:type="dcterms:W3CDTF">2020-01-28T01:12:50Z</dcterms:created>
  <dcterms:modified xsi:type="dcterms:W3CDTF">2024-03-07T08:08:19Z</dcterms:modified>
</cp:coreProperties>
</file>