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財政係\2022年度\18_財政状況資料集\01_決算関係\07_差替\02差替後（市町村確認用）※県作業\川上作業中\"/>
    </mc:Choice>
  </mc:AlternateContent>
  <bookViews>
    <workbookView xWindow="-120" yWindow="-120" windowWidth="29040" windowHeight="15840" activeTab="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CW102" i="12"/>
  <c r="CR102" i="12"/>
  <c r="AU63" i="12"/>
  <c r="AP63" i="12"/>
  <c r="AP23" i="12"/>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BW34" i="10"/>
  <c r="BW35" i="10" s="1"/>
  <c r="C34" i="10"/>
  <c r="BW36" i="10" l="1"/>
  <c r="BW37" i="10" s="1"/>
  <c r="BW38" i="10" s="1"/>
  <c r="BW39" i="10" s="1"/>
  <c r="BW40" i="10" s="1"/>
  <c r="BW41" i="10" s="1"/>
  <c r="BW42" i="10" s="1"/>
  <c r="CO34" i="10"/>
  <c r="CO35" i="10" s="1"/>
  <c r="CO36" i="10" s="1"/>
  <c r="C35"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AM34" i="10"/>
  <c r="AM35" i="10" s="1"/>
</calcChain>
</file>

<file path=xl/sharedStrings.xml><?xml version="1.0" encoding="utf-8"?>
<sst xmlns="http://schemas.openxmlformats.org/spreadsheetml/2006/main" count="1097" uniqueCount="596">
  <si>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</si>
  <si>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</si>
  <si>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</si>
  <si>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</si>
  <si>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</si>
  <si>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</si>
  <si>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</si>
  <si>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</si>
  <si>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</si>
  <si>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</si>
  <si>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</si>
  <si>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</si>
  <si>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</si>
  <si>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</si>
  <si>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</si>
  <si>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</si>
  <si>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</si>
  <si>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</si>
  <si>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</si>
  <si>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</si>
  <si>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</si>
  <si>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</si>
  <si>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</si>
  <si>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</si>
  <si>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</si>
  <si>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</si>
  <si>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</si>
  <si>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</si>
  <si>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</si>
  <si>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</si>
  <si>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</si>
  <si>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</si>
  <si>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</si>
  <si>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</si>
  <si>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</si>
  <si>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</si>
  <si>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</si>
  <si>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</si>
  <si>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</si>
  <si>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</si>
  <si>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</si>
  <si>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</si>
  <si>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</si>
  <si>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</si>
  <si>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</si>
  <si>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</si>
  <si>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</si>
  <si>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</si>
  <si>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</si>
  <si>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</si>
  <si>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</si>
  <si>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</si>
  <si>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</si>
  <si>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</si>
  <si>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</si>
  <si>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</si>
  <si>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</si>
  <si>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</si>
  <si>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</si>
  <si>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</si>
  <si>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</si>
  <si>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</si>
  <si>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</si>
  <si>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</si>
  <si>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</si>
  <si>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</si>
  <si>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</si>
  <si>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</si>
  <si>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</si>
  <si>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</si>
  <si>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</si>
  <si>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</si>
  <si>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</si>
  <si>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</si>
  <si>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</si>
  <si>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</si>
  <si>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</si>
  <si>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</si>
  <si>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</si>
  <si>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</si>
  <si>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</si>
  <si>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</si>
  <si>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</si>
  <si>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</si>
  <si>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</si>
  <si>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</si>
  <si>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</si>
  <si>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</si>
  <si>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</si>
  <si>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</si>
  <si>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</si>
  <si>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</si>
  <si>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</si>
  <si>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</si>
  <si>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</si>
  <si>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</si>
  <si>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</si>
  <si>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結城市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</si>
  <si>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</si>
  <si>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</si>
  <si>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</si>
  <si>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</si>
  <si>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</si>
  <si>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</si>
  <si>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</si>
  <si>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</si>
  <si>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</si>
  <si>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</si>
  <si>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</si>
  <si>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</si>
  <si>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</si>
  <si>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</si>
  <si>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</si>
  <si>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</si>
  <si>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</si>
  <si>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</si>
  <si>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</si>
  <si>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</si>
  <si>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</si>
  <si>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</si>
  <si>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</si>
  <si>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</si>
  <si>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</si>
  <si>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</si>
  <si>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</si>
  <si>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</si>
  <si>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</si>
  <si>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</si>
  <si>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</si>
  <si>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</si>
  <si>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</si>
  <si>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</si>
  <si>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</si>
  <si>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</si>
  <si>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</si>
  <si>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</si>
  <si>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</si>
  <si>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</si>
  <si>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</si>
  <si>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</si>
  <si>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</si>
  <si>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</si>
  <si>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</si>
  <si>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</si>
  <si>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</si>
  <si>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</si>
  <si>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</si>
  <si>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</si>
  <si>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</si>
  <si>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</si>
  <si>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</si>
  <si>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</si>
  <si>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</si>
  <si>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</si>
  <si>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</si>
  <si>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</si>
  <si>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</si>
  <si>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</si>
  <si>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</si>
  <si>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</si>
  <si>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</si>
  <si>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</si>
  <si>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</si>
  <si>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</si>
  <si>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</si>
  <si>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</si>
  <si>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</si>
  <si>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</si>
  <si>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</si>
  <si>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</si>
  <si>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</si>
  <si>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</si>
  <si>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</si>
  <si>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</si>
  <si>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</si>
  <si>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</si>
  <si>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</si>
  <si>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</si>
  <si>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</si>
  <si>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</si>
  <si>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</si>
  <si>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</si>
  <si>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</si>
  <si>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</si>
  <si>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</si>
  <si>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</si>
  <si>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</si>
  <si>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</si>
  <si>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</si>
  <si>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</si>
  <si>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</si>
  <si>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</si>
  <si>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</si>
  <si>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</si>
  <si>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</si>
  <si>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</si>
  <si>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</si>
  <si>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</si>
  <si>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</si>
  <si>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</si>
  <si>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</si>
  <si>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</si>
  <si>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</si>
  <si>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</si>
  <si>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</si>
  <si>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</si>
  <si>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</si>
  <si>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</si>
  <si>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</si>
  <si>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</si>
  <si>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</si>
  <si>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</si>
  <si>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</si>
  <si>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</si>
  <si>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茨城県結城市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</si>
  <si>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</si>
  <si>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</si>
  <si>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</si>
  <si>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</si>
  <si>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</si>
  <si>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</si>
  <si>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</si>
  <si>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</si>
  <si>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</si>
  <si>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</si>
  <si>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</si>
  <si>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</si>
  <si>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</si>
  <si>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</si>
  <si>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</si>
  <si>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</si>
  <si>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</si>
  <si>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</si>
  <si>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</si>
  <si>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</si>
  <si>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</si>
  <si>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</si>
  <si>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</si>
  <si>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</si>
  <si>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</si>
  <si>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</si>
  <si>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</si>
  <si>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</si>
  <si>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</si>
  <si>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</si>
  <si>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</si>
  <si>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</si>
  <si>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</si>
  <si>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</si>
  <si>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</si>
  <si>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</si>
  <si>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</si>
  <si>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</si>
  <si>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</si>
  <si>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</si>
  <si>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</si>
  <si>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</si>
  <si>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</si>
  <si>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</si>
  <si>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</si>
  <si>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</si>
  <si>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</si>
  <si>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</si>
  <si>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</si>
  <si>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</si>
  <si>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</si>
  <si>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</si>
  <si>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</si>
  <si>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</si>
  <si>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</si>
  <si>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</si>
  <si>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</si>
  <si>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</si>
  <si>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</si>
  <si>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</si>
  <si>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</si>
  <si>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</si>
  <si>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</si>
  <si>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</si>
  <si>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</si>
  <si>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</si>
  <si>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</si>
  <si>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</si>
  <si>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</si>
  <si>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</si>
  <si>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</si>
  <si>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</si>
  <si>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</si>
  <si>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</si>
  <si>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</si>
  <si>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</si>
  <si>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</si>
  <si>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</si>
  <si>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</si>
  <si>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</si>
  <si>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</si>
  <si>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</si>
  <si>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</si>
  <si>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</si>
  <si>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</si>
  <si>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</si>
  <si>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</si>
  <si>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</si>
  <si>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</si>
  <si>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</si>
  <si>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</si>
  <si>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</si>
  <si>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</si>
  <si>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</si>
  <si>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</si>
  <si>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</si>
  <si>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</si>
  <si>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</si>
  <si>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</si>
  <si>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</si>
  <si>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</si>
  <si>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</si>
  <si>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</si>
  <si>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</si>
  <si>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</si>
  <si>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</si>
  <si>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</si>
  <si>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</si>
  <si>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</si>
  <si>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</si>
  <si>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</si>
  <si>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</si>
  <si>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</si>
  <si>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</si>
  <si>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</si>
  <si>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</si>
  <si>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</si>
  <si>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</si>
  <si>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</si>
  <si>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</si>
  <si>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</si>
  <si>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</si>
  <si>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</si>
  <si>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</si>
  <si>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</si>
  <si>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</si>
  <si>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</si>
  <si>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</si>
  <si>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</si>
  <si>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</si>
  <si>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</si>
  <si>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</si>
  <si>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</si>
  <si>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</si>
  <si>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</si>
  <si>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</si>
  <si>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</si>
  <si>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</si>
  <si>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</si>
  <si>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</si>
  <si>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</si>
  <si>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</si>
  <si>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</si>
  <si>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</si>
  <si>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</si>
  <si>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</si>
  <si>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</si>
  <si>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</si>
  <si>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</si>
  <si>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</si>
  <si>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</si>
  <si>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</si>
  <si>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</si>
  <si>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茨城県結城市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</si>
  <si>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</si>
  <si>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</si>
  <si>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</si>
  <si>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</si>
  <si>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</si>
  <si>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</si>
  <si>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</si>
  <si>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</si>
  <si>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</si>
  <si>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</si>
  <si>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</si>
  <si>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</si>
  <si>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</si>
  <si>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</si>
  <si>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</si>
  <si>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</si>
  <si>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</si>
  <si>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</si>
  <si>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</si>
  <si>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</si>
  <si>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結城市住宅資金等貸付事業特別会計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</si>
  <si>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</si>
  <si>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</si>
  <si>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</si>
  <si>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</si>
  <si>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</si>
  <si>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</si>
  <si>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</si>
  <si>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</si>
  <si>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</si>
  <si>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</si>
  <si>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</si>
  <si>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</si>
  <si>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</si>
  <si>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結城市国民健康保険特別会計</t>
    <phoneticPr fontId="5"/>
  </si>
  <si>
    <t>結城市介護保険特別会計（介護保険事業勘定）</t>
    <phoneticPr fontId="5"/>
  </si>
  <si>
    <t>結城市介護保険特別会計（介護サービス事業勘定）</t>
    <phoneticPr fontId="5"/>
  </si>
  <si>
    <t>結城市後期高齢者医療特別会計</t>
    <phoneticPr fontId="5"/>
  </si>
  <si>
    <t>結城市水道事業会計</t>
    <phoneticPr fontId="5"/>
  </si>
  <si>
    <t>法適用企業</t>
    <phoneticPr fontId="5"/>
  </si>
  <si>
    <t>結城市公共下水道事業会計</t>
    <phoneticPr fontId="5"/>
  </si>
  <si>
    <t>法適用企業</t>
    <phoneticPr fontId="5"/>
  </si>
  <si>
    <t>結城市農業集落排水事業特別会計</t>
    <phoneticPr fontId="5"/>
  </si>
  <si>
    <t>法非適用企業</t>
    <phoneticPr fontId="5"/>
  </si>
  <si>
    <t>下館・結城都市計画事業結城南部第二土地区画整理事業特別会計</t>
    <phoneticPr fontId="5"/>
  </si>
  <si>
    <t>下館・結城都市計画事業結城南部第三土地区画整理事業特別会計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</si>
  <si>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</si>
  <si>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</si>
  <si>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</si>
  <si>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</si>
  <si>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</si>
  <si>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</si>
  <si>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</si>
  <si>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</si>
  <si>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</si>
  <si>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</si>
  <si>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</si>
  <si>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</si>
  <si>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</si>
  <si>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</si>
  <si>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</si>
  <si>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</si>
  <si>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</si>
  <si>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</si>
  <si>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</si>
  <si>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</si>
  <si>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</si>
  <si>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</si>
  <si>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</si>
  <si>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</si>
  <si>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</si>
  <si>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</si>
  <si>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</si>
  <si>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</si>
  <si>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</si>
  <si>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</si>
  <si>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</si>
  <si>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</si>
  <si>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</si>
  <si>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</si>
  <si>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</si>
  <si>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</si>
  <si>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</si>
  <si>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</si>
  <si>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</si>
  <si>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</si>
  <si>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</si>
  <si>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</si>
  <si>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</si>
  <si>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</si>
  <si>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</si>
  <si>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</si>
  <si>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</si>
  <si>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</si>
  <si>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</si>
  <si>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</si>
  <si>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</si>
  <si>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</si>
  <si>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</si>
  <si>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</si>
  <si>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</si>
  <si>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</si>
  <si>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</si>
  <si>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</si>
  <si>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</si>
  <si>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</si>
  <si>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</si>
  <si>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</si>
  <si>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</si>
  <si>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下館・結城都市計画事業結城南部第三土地区画整理事業特別会計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</si>
  <si>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</si>
  <si>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</si>
  <si>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</si>
  <si>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</si>
  <si>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</si>
  <si>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</si>
  <si>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</si>
  <si>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</si>
  <si>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</si>
  <si>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</si>
  <si>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</si>
  <si>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</si>
  <si>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</si>
  <si>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</si>
  <si>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</si>
  <si>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</si>
  <si>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</si>
  <si>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</si>
  <si>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</si>
  <si>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</si>
  <si>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</si>
  <si>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</si>
  <si>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</si>
  <si>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</si>
  <si>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</si>
  <si>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</si>
  <si>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</si>
  <si>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</si>
  <si>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</si>
  <si>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</si>
  <si>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</si>
  <si>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</si>
  <si>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</si>
  <si>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</si>
  <si>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</si>
  <si>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</si>
  <si>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</si>
  <si>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</si>
  <si>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</si>
  <si>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</si>
  <si>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</si>
  <si>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</si>
  <si>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</si>
  <si>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</si>
  <si>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</si>
  <si>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</si>
  <si>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</si>
  <si>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</si>
  <si>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</si>
  <si>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</si>
  <si>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</si>
  <si>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</si>
  <si>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</si>
  <si>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</si>
  <si>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</si>
  <si>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</si>
  <si>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</si>
  <si>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</si>
  <si>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</si>
  <si>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</si>
  <si>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</si>
  <si>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</si>
  <si>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</si>
  <si>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</si>
  <si>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</si>
  <si>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</si>
  <si>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</si>
  <si>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</si>
  <si>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</si>
  <si>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</si>
  <si>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</si>
  <si>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</si>
  <si>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</si>
  <si>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</si>
  <si>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</si>
  <si>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</si>
  <si>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</si>
  <si>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</si>
  <si>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</si>
  <si>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</si>
  <si>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</si>
  <si>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</si>
  <si>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</si>
  <si>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</si>
  <si>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0.19</t>
  </si>
  <si>
    <t>一般会計</t>
  </si>
  <si>
    <t>結城市水道事業会計</t>
  </si>
  <si>
    <t>結城市国民健康保険特別会計</t>
  </si>
  <si>
    <t>結城市公共下水道事業会計</t>
  </si>
  <si>
    <t>結城市介護保険特別会計（介護保険事業勘定）</t>
  </si>
  <si>
    <t>下館・結城都市計画事業結城南部第二土地区画整理事業特別会計</t>
  </si>
  <si>
    <t>下館・結城都市計画事業結城南部第三土地区画整理事業特別会計</t>
  </si>
  <si>
    <t>結城市後期高齢者医療特別会計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</si>
  <si>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</si>
  <si>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</si>
  <si>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</si>
  <si>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</si>
  <si>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</si>
  <si>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</si>
  <si>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</si>
  <si>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</si>
  <si>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</si>
  <si>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結城市文化・スポーツ振興事業団</t>
    <rPh sb="0" eb="3">
      <t>ユウキシ</t>
    </rPh>
    <rPh sb="3" eb="5">
      <t>ブンカ</t>
    </rPh>
    <rPh sb="10" eb="15">
      <t>シンコウジギョウダン</t>
    </rPh>
    <phoneticPr fontId="2"/>
  </si>
  <si>
    <t>結城市土地開発公社</t>
    <rPh sb="0" eb="3">
      <t>ユウキシ</t>
    </rPh>
    <rPh sb="3" eb="9">
      <t>トチカイハツコウシャ</t>
    </rPh>
    <phoneticPr fontId="2"/>
  </si>
  <si>
    <t>TMO結城</t>
    <rPh sb="3" eb="5">
      <t>ユウキ</t>
    </rPh>
    <phoneticPr fontId="2"/>
  </si>
  <si>
    <t>学校建設事業基金</t>
    <rPh sb="0" eb="2">
      <t>ガッコウ</t>
    </rPh>
    <rPh sb="2" eb="4">
      <t>ケンセツ</t>
    </rPh>
    <rPh sb="4" eb="6">
      <t>ジギョウ</t>
    </rPh>
    <rPh sb="6" eb="8">
      <t>キキン</t>
    </rPh>
    <phoneticPr fontId="2"/>
  </si>
  <si>
    <t>公共施設長寿命化等推進基金</t>
    <rPh sb="0" eb="4">
      <t>コウキョウシセツ</t>
    </rPh>
    <rPh sb="4" eb="13">
      <t>チョウジュミョウカトウスイシンキキン</t>
    </rPh>
    <phoneticPr fontId="5"/>
  </si>
  <si>
    <t>奨学基金</t>
    <rPh sb="0" eb="4">
      <t>ショウガクキキン</t>
    </rPh>
    <phoneticPr fontId="5"/>
  </si>
  <si>
    <t>歴史・民族資料館建設事業基金</t>
    <rPh sb="0" eb="2">
      <t>レキシ</t>
    </rPh>
    <rPh sb="3" eb="5">
      <t>ミンゾク</t>
    </rPh>
    <rPh sb="5" eb="8">
      <t>シリョウカン</t>
    </rPh>
    <rPh sb="8" eb="14">
      <t>ケンセツジギョウキキン</t>
    </rPh>
    <phoneticPr fontId="5"/>
  </si>
  <si>
    <t>地域福祉基金</t>
    <rPh sb="0" eb="6">
      <t>チイキフクシキキン</t>
    </rPh>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</si>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</sst>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177" fontId="7" fillId="0" borderId="27" xfId="3" applyNumberFormat="1" applyFont="1" applyFill="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62698</c:v>
                </c:pt>
                <c:pt idx="1">
                  <c:v>79245</c:v>
                </c:pt>
                <c:pt idx="2">
                  <c:v>71604</c:v>
                </c:pt>
                <c:pt idx="3">
                  <c:v>67009</c:v>
                </c:pt>
                <c:pt idx="4">
                  <c:v>54225</c:v>
                </c:pt>
              </c:numCache>
            </c:numRef>
          </c:val>
          <c:smooth val="0"/>
          <c:extLst>
            <c:ext xmlns:c16="http://schemas.microsoft.com/office/drawing/2014/chart" uri="{C3380CC4-5D6E-409C-BE32-E72D297353CC}">
              <c16:uniqueId val="{00000000-57C9-4596-9DFF-05E50DDB42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32839</c:v>
                </c:pt>
                <c:pt idx="1">
                  <c:v>28934</c:v>
                </c:pt>
                <c:pt idx="2">
                  <c:v>85842</c:v>
                </c:pt>
                <c:pt idx="3">
                  <c:v>60613</c:v>
                </c:pt>
                <c:pt idx="4">
                  <c:v>23986</c:v>
                </c:pt>
              </c:numCache>
            </c:numRef>
          </c:val>
          <c:smooth val="0"/>
          <c:extLst>
            <c:ext xmlns:c16="http://schemas.microsoft.com/office/drawing/2014/chart" uri="{C3380CC4-5D6E-409C-BE32-E72D297353CC}">
              <c16:uniqueId val="{00000001-57C9-4596-9DFF-05E50DDB42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9.32</c:v>
                </c:pt>
                <c:pt idx="1">
                  <c:v>7.7</c:v>
                </c:pt>
                <c:pt idx="2">
                  <c:v>6.89</c:v>
                </c:pt>
                <c:pt idx="3">
                  <c:v>9.4700000000000006</c:v>
                </c:pt>
                <c:pt idx="4">
                  <c:v>14.14</c:v>
                </c:pt>
              </c:numCache>
            </c:numRef>
          </c:val>
          <c:extLst>
            <c:ext xmlns:c16="http://schemas.microsoft.com/office/drawing/2014/chart" uri="{C3380CC4-5D6E-409C-BE32-E72D297353CC}">
              <c16:uniqueId val="{00000000-EACF-4F7C-9614-8C397B0B11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13.4</c:v>
                </c:pt>
                <c:pt idx="1">
                  <c:v>16.18</c:v>
                </c:pt>
                <c:pt idx="2">
                  <c:v>17.16</c:v>
                </c:pt>
                <c:pt idx="3">
                  <c:v>15.94</c:v>
                </c:pt>
                <c:pt idx="4">
                  <c:v>17.309999999999999</c:v>
                </c:pt>
              </c:numCache>
            </c:numRef>
          </c:val>
          <c:extLst>
            <c:ext xmlns:c16="http://schemas.microsoft.com/office/drawing/2014/chart" uri="{C3380CC4-5D6E-409C-BE32-E72D297353CC}">
              <c16:uniqueId val="{00000001-EACF-4F7C-9614-8C397B0B11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-0.19</c:v>
                </c:pt>
                <c:pt idx="1">
                  <c:v>1.27</c:v>
                </c:pt>
                <c:pt idx="2">
                  <c:v>0.12</c:v>
                </c:pt>
                <c:pt idx="3">
                  <c:v>1.95</c:v>
                </c:pt>
                <c:pt idx="4">
                  <c:v>7.22</c:v>
                </c:pt>
              </c:numCache>
            </c:numRef>
          </c:val>
          <c:smooth val="0"/>
          <c:extLst>
            <c:ext xmlns:c16="http://schemas.microsoft.com/office/drawing/2014/chart" uri="{C3380CC4-5D6E-409C-BE32-E72D297353CC}">
              <c16:uniqueId val="{00000002-EACF-4F7C-9614-8C397B0B11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0.77</c:v>
                </c:pt>
                <c:pt idx="2">
                  <c:v>#N/A</c:v>
                </c:pt>
                <c:pt idx="3">
                  <c:v>0.49</c:v>
                </c:pt>
                <c:pt idx="4">
                  <c:v>#N/A</c:v>
                </c:pt>
                <c:pt idx="5">
                  <c:v>0.01</c:v>
                </c:pt>
                <c:pt idx="6">
                  <c:v>#N/A</c:v>
                </c:pt>
                <c:pt idx="7">
                  <c:v>0.02</c:v>
                </c:pt>
                <c:pt idx="8">
                  <c:v>#N/A</c:v>
                </c:pt>
                <c:pt idx="9">
                  <c:v>0</c:v>
                </c:pt>
              </c:numCache>
            </c:numRef>
          </c:val>
          <c:extLst>
            <c:ext xmlns:c16="http://schemas.microsoft.com/office/drawing/2014/chart" uri="{C3380CC4-5D6E-409C-BE32-E72D297353CC}">
              <c16:uniqueId val="{00000000-4C65-4B71-82B4-419AE19455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65-4B71-82B4-419AE1945503}"/>
            </c:ext>
          </c:extLst>
        </c:ser>
        <c:ser>
          <c:idx val="2"/>
          <c:order val="2"/>
          <c:tx>
            <c:strRef>
              <c:f>データシート!$A$29</c:f>
              <c:strCache>
                <c:ptCount val="1"/>
                <c:pt idx="0">
                  <c:v>結城市後期高齢者医療特別会計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4C65-4B71-82B4-419AE1945503}"/>
            </c:ext>
          </c:extLst>
        </c:ser>
        <c:ser>
          <c:idx val="3"/>
          <c:order val="3"/>
          <c:tx>
            <c:strRef>
              <c:f>データシート!$A$30</c:f>
              <c:strCache>
                <c:ptCount val="1"/>
                <c:pt idx="0">
                  <c:v>下館・結城都市計画事業結城南部第三土地区画整理事業特別会計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c:v>
                </c:pt>
                <c:pt idx="2">
                  <c:v>#N/A</c:v>
                </c:pt>
                <c:pt idx="3">
                  <c:v>0.39</c:v>
                </c:pt>
                <c:pt idx="4">
                  <c:v>#N/A</c:v>
                </c:pt>
                <c:pt idx="5">
                  <c:v>0.39</c:v>
                </c:pt>
                <c:pt idx="6">
                  <c:v>#N/A</c:v>
                </c:pt>
                <c:pt idx="7">
                  <c:v>0.37</c:v>
                </c:pt>
                <c:pt idx="8">
                  <c:v>#N/A</c:v>
                </c:pt>
                <c:pt idx="9">
                  <c:v>0.35</c:v>
                </c:pt>
              </c:numCache>
            </c:numRef>
          </c:val>
          <c:extLst>
            <c:ext xmlns:c16="http://schemas.microsoft.com/office/drawing/2014/chart" uri="{C3380CC4-5D6E-409C-BE32-E72D297353CC}">
              <c16:uniqueId val="{00000003-4C65-4B71-82B4-419AE1945503}"/>
            </c:ext>
          </c:extLst>
        </c:ser>
        <c:ser>
          <c:idx val="4"/>
          <c:order val="4"/>
          <c:tx>
            <c:strRef>
              <c:f>データシート!$A$31</c:f>
              <c:strCache>
                <c:ptCount val="1"/>
                <c:pt idx="0">
                  <c:v>下館・結城都市計画事業結城南部第二土地区画整理事業特別会計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0.8</c:v>
                </c:pt>
                <c:pt idx="2">
                  <c:v>#N/A</c:v>
                </c:pt>
                <c:pt idx="3">
                  <c:v>0.56999999999999995</c:v>
                </c:pt>
                <c:pt idx="4">
                  <c:v>#N/A</c:v>
                </c:pt>
                <c:pt idx="5">
                  <c:v>0.86</c:v>
                </c:pt>
                <c:pt idx="6">
                  <c:v>#N/A</c:v>
                </c:pt>
                <c:pt idx="7">
                  <c:v>0.55000000000000004</c:v>
                </c:pt>
                <c:pt idx="8">
                  <c:v>#N/A</c:v>
                </c:pt>
                <c:pt idx="9">
                  <c:v>0.73</c:v>
                </c:pt>
              </c:numCache>
            </c:numRef>
          </c:val>
          <c:extLst>
            <c:ext xmlns:c16="http://schemas.microsoft.com/office/drawing/2014/chart" uri="{C3380CC4-5D6E-409C-BE32-E72D297353CC}">
              <c16:uniqueId val="{00000004-4C65-4B71-82B4-419AE1945503}"/>
            </c:ext>
          </c:extLst>
        </c:ser>
        <c:ser>
          <c:idx val="5"/>
          <c:order val="5"/>
          <c:tx>
            <c:strRef>
              <c:f>データシート!$A$32</c:f>
              <c:strCache>
                <c:ptCount val="1"/>
                <c:pt idx="0">
                  <c:v>結城市介護保険特別会計（介護保険事業勘定）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c:v>
                </c:pt>
                <c:pt idx="2">
                  <c:v>#N/A</c:v>
                </c:pt>
                <c:pt idx="3">
                  <c:v>1.79</c:v>
                </c:pt>
                <c:pt idx="4">
                  <c:v>#N/A</c:v>
                </c:pt>
                <c:pt idx="5">
                  <c:v>1.65</c:v>
                </c:pt>
                <c:pt idx="6">
                  <c:v>#N/A</c:v>
                </c:pt>
                <c:pt idx="7">
                  <c:v>1.31</c:v>
                </c:pt>
                <c:pt idx="8">
                  <c:v>#N/A</c:v>
                </c:pt>
                <c:pt idx="9">
                  <c:v>0.83</c:v>
                </c:pt>
              </c:numCache>
            </c:numRef>
          </c:val>
          <c:extLst>
            <c:ext xmlns:c16="http://schemas.microsoft.com/office/drawing/2014/chart" uri="{C3380CC4-5D6E-409C-BE32-E72D297353CC}">
              <c16:uniqueId val="{00000005-4C65-4B71-82B4-419AE1945503}"/>
            </c:ext>
          </c:extLst>
        </c:ser>
        <c:ser>
          <c:idx val="6"/>
          <c:order val="6"/>
          <c:tx>
            <c:strRef>
              <c:f>データシート!$A$33</c:f>
              <c:strCache>
                <c:ptCount val="1"/>
                <c:pt idx="0">
                  <c:v>結城市公共下水道事業会計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0.56999999999999995</c:v>
                </c:pt>
                <c:pt idx="8">
                  <c:v>#N/A</c:v>
                </c:pt>
                <c:pt idx="9">
                  <c:v>0.87</c:v>
                </c:pt>
              </c:numCache>
            </c:numRef>
          </c:val>
          <c:extLst>
            <c:ext xmlns:c16="http://schemas.microsoft.com/office/drawing/2014/chart" uri="{C3380CC4-5D6E-409C-BE32-E72D297353CC}">
              <c16:uniqueId val="{00000006-4C65-4B71-82B4-419AE1945503}"/>
            </c:ext>
          </c:extLst>
        </c:ser>
        <c:ser>
          <c:idx val="7"/>
          <c:order val="7"/>
          <c:tx>
            <c:strRef>
              <c:f>データシート!$A$34</c:f>
              <c:strCache>
                <c:ptCount val="1"/>
                <c:pt idx="0">
                  <c:v>結城市国民健康保険特別会計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1.72</c:v>
                </c:pt>
                <c:pt idx="2">
                  <c:v>#N/A</c:v>
                </c:pt>
                <c:pt idx="3">
                  <c:v>0.45</c:v>
                </c:pt>
                <c:pt idx="4">
                  <c:v>#N/A</c:v>
                </c:pt>
                <c:pt idx="5">
                  <c:v>0.1</c:v>
                </c:pt>
                <c:pt idx="6">
                  <c:v>#N/A</c:v>
                </c:pt>
                <c:pt idx="7">
                  <c:v>2.15</c:v>
                </c:pt>
                <c:pt idx="8">
                  <c:v>#N/A</c:v>
                </c:pt>
                <c:pt idx="9">
                  <c:v>1.91</c:v>
                </c:pt>
              </c:numCache>
            </c:numRef>
          </c:val>
          <c:extLst>
            <c:ext xmlns:c16="http://schemas.microsoft.com/office/drawing/2014/chart" uri="{C3380CC4-5D6E-409C-BE32-E72D297353CC}">
              <c16:uniqueId val="{00000007-4C65-4B71-82B4-419AE1945503}"/>
            </c:ext>
          </c:extLst>
        </c:ser>
        <c:ser>
          <c:idx val="8"/>
          <c:order val="8"/>
          <c:tx>
            <c:strRef>
              <c:f>データシート!$A$35</c:f>
              <c:strCache>
                <c:ptCount val="1"/>
                <c:pt idx="0">
                  <c:v>結城市水道事業会計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12.26</c:v>
                </c:pt>
                <c:pt idx="2">
                  <c:v>#N/A</c:v>
                </c:pt>
                <c:pt idx="3">
                  <c:v>12.68</c:v>
                </c:pt>
                <c:pt idx="4">
                  <c:v>#N/A</c:v>
                </c:pt>
                <c:pt idx="5">
                  <c:v>13.17</c:v>
                </c:pt>
                <c:pt idx="6">
                  <c:v>#N/A</c:v>
                </c:pt>
                <c:pt idx="7">
                  <c:v>15.1</c:v>
                </c:pt>
                <c:pt idx="8">
                  <c:v>#N/A</c:v>
                </c:pt>
                <c:pt idx="9">
                  <c:v>12.63</c:v>
                </c:pt>
              </c:numCache>
            </c:numRef>
          </c:val>
          <c:extLst>
            <c:ext xmlns:c16="http://schemas.microsoft.com/office/drawing/2014/chart" uri="{C3380CC4-5D6E-409C-BE32-E72D297353CC}">
              <c16:uniqueId val="{00000008-4C65-4B71-82B4-419AE19455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9.2899999999999991</c:v>
                </c:pt>
                <c:pt idx="2">
                  <c:v>#N/A</c:v>
                </c:pt>
                <c:pt idx="3">
                  <c:v>7.69</c:v>
                </c:pt>
                <c:pt idx="4">
                  <c:v>#N/A</c:v>
                </c:pt>
                <c:pt idx="5">
                  <c:v>6.87</c:v>
                </c:pt>
                <c:pt idx="6">
                  <c:v>#N/A</c:v>
                </c:pt>
                <c:pt idx="7">
                  <c:v>9.44</c:v>
                </c:pt>
                <c:pt idx="8">
                  <c:v>#N/A</c:v>
                </c:pt>
                <c:pt idx="9">
                  <c:v>14.13</c:v>
                </c:pt>
              </c:numCache>
            </c:numRef>
          </c:val>
          <c:extLst>
            <c:ext xmlns:c16="http://schemas.microsoft.com/office/drawing/2014/chart" uri="{C3380CC4-5D6E-409C-BE32-E72D297353CC}">
              <c16:uniqueId val="{00000009-4C65-4B71-82B4-419AE19455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1728</c:v>
                </c:pt>
                <c:pt idx="5">
                  <c:v>1572</c:v>
                </c:pt>
                <c:pt idx="8">
                  <c:v>1532</c:v>
                </c:pt>
                <c:pt idx="11">
                  <c:v>1495</c:v>
                </c:pt>
                <c:pt idx="14">
                  <c:v>1501</c:v>
                </c:pt>
              </c:numCache>
            </c:numRef>
          </c:val>
          <c:extLst>
            <c:ext xmlns:c16="http://schemas.microsoft.com/office/drawing/2014/chart" uri="{C3380CC4-5D6E-409C-BE32-E72D297353CC}">
              <c16:uniqueId val="{00000000-2135-49DC-93F0-4CA90D5686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35-49DC-93F0-4CA90D5686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154</c:v>
                </c:pt>
                <c:pt idx="3">
                  <c:v>162</c:v>
                </c:pt>
                <c:pt idx="6">
                  <c:v>117</c:v>
                </c:pt>
                <c:pt idx="9">
                  <c:v>118</c:v>
                </c:pt>
                <c:pt idx="12">
                  <c:v>117</c:v>
                </c:pt>
              </c:numCache>
            </c:numRef>
          </c:val>
          <c:extLst>
            <c:ext xmlns:c16="http://schemas.microsoft.com/office/drawing/2014/chart" uri="{C3380CC4-5D6E-409C-BE32-E72D297353CC}">
              <c16:uniqueId val="{00000002-2135-49DC-93F0-4CA90D5686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161</c:v>
                </c:pt>
                <c:pt idx="3">
                  <c:v>92</c:v>
                </c:pt>
                <c:pt idx="6">
                  <c:v>97</c:v>
                </c:pt>
                <c:pt idx="9">
                  <c:v>90</c:v>
                </c:pt>
                <c:pt idx="12">
                  <c:v>80</c:v>
                </c:pt>
              </c:numCache>
            </c:numRef>
          </c:val>
          <c:extLst>
            <c:ext xmlns:c16="http://schemas.microsoft.com/office/drawing/2014/chart" uri="{C3380CC4-5D6E-409C-BE32-E72D297353CC}">
              <c16:uniqueId val="{00000003-2135-49DC-93F0-4CA90D5686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799</c:v>
                </c:pt>
                <c:pt idx="3">
                  <c:v>662</c:v>
                </c:pt>
                <c:pt idx="6">
                  <c:v>666</c:v>
                </c:pt>
                <c:pt idx="9">
                  <c:v>542</c:v>
                </c:pt>
                <c:pt idx="12">
                  <c:v>558</c:v>
                </c:pt>
              </c:numCache>
            </c:numRef>
          </c:val>
          <c:extLst>
            <c:ext xmlns:c16="http://schemas.microsoft.com/office/drawing/2014/chart" uri="{C3380CC4-5D6E-409C-BE32-E72D297353CC}">
              <c16:uniqueId val="{00000004-2135-49DC-93F0-4CA90D5686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35-49DC-93F0-4CA90D5686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35-49DC-93F0-4CA90D5686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1510</c:v>
                </c:pt>
                <c:pt idx="3">
                  <c:v>1385</c:v>
                </c:pt>
                <c:pt idx="6">
                  <c:v>1347</c:v>
                </c:pt>
                <c:pt idx="9">
                  <c:v>1378</c:v>
                </c:pt>
                <c:pt idx="12">
                  <c:v>1436</c:v>
                </c:pt>
              </c:numCache>
            </c:numRef>
          </c:val>
          <c:extLst>
            <c:ext xmlns:c16="http://schemas.microsoft.com/office/drawing/2014/chart" uri="{C3380CC4-5D6E-409C-BE32-E72D297353CC}">
              <c16:uniqueId val="{00000007-2135-49DC-93F0-4CA90D5686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896</c:v>
                </c:pt>
                <c:pt idx="2">
                  <c:v>#N/A</c:v>
                </c:pt>
                <c:pt idx="3">
                  <c:v>#N/A</c:v>
                </c:pt>
                <c:pt idx="4">
                  <c:v>729</c:v>
                </c:pt>
                <c:pt idx="5">
                  <c:v>#N/A</c:v>
                </c:pt>
                <c:pt idx="6">
                  <c:v>#N/A</c:v>
                </c:pt>
                <c:pt idx="7">
                  <c:v>695</c:v>
                </c:pt>
                <c:pt idx="8">
                  <c:v>#N/A</c:v>
                </c:pt>
                <c:pt idx="9">
                  <c:v>#N/A</c:v>
                </c:pt>
                <c:pt idx="10">
                  <c:v>633</c:v>
                </c:pt>
                <c:pt idx="11">
                  <c:v>#N/A</c:v>
                </c:pt>
                <c:pt idx="12">
                  <c:v>#N/A</c:v>
                </c:pt>
                <c:pt idx="13">
                  <c:v>690</c:v>
                </c:pt>
                <c:pt idx="14">
                  <c:v>#N/A</c:v>
                </c:pt>
              </c:numCache>
            </c:numRef>
          </c:val>
          <c:smooth val="0"/>
          <c:extLst>
            <c:ext xmlns:c16="http://schemas.microsoft.com/office/drawing/2014/chart" uri="{C3380CC4-5D6E-409C-BE32-E72D297353CC}">
              <c16:uniqueId val="{00000008-2135-49DC-93F0-4CA90D5686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14573</c:v>
                </c:pt>
                <c:pt idx="5">
                  <c:v>14387</c:v>
                </c:pt>
                <c:pt idx="8">
                  <c:v>14102</c:v>
                </c:pt>
                <c:pt idx="11">
                  <c:v>13949</c:v>
                </c:pt>
                <c:pt idx="14">
                  <c:v>13710</c:v>
                </c:pt>
              </c:numCache>
            </c:numRef>
          </c:val>
          <c:extLst>
            <c:ext xmlns:c16="http://schemas.microsoft.com/office/drawing/2014/chart" uri="{C3380CC4-5D6E-409C-BE32-E72D297353CC}">
              <c16:uniqueId val="{00000000-E3D0-4EA0-A454-CA085C70D9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2290</c:v>
                </c:pt>
                <c:pt idx="5">
                  <c:v>2262</c:v>
                </c:pt>
                <c:pt idx="8">
                  <c:v>2266</c:v>
                </c:pt>
                <c:pt idx="11">
                  <c:v>2103</c:v>
                </c:pt>
                <c:pt idx="14">
                  <c:v>2283</c:v>
                </c:pt>
              </c:numCache>
            </c:numRef>
          </c:val>
          <c:extLst>
            <c:ext xmlns:c16="http://schemas.microsoft.com/office/drawing/2014/chart" uri="{C3380CC4-5D6E-409C-BE32-E72D297353CC}">
              <c16:uniqueId val="{00000001-E3D0-4EA0-A454-CA085C70D9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5034</c:v>
                </c:pt>
                <c:pt idx="5">
                  <c:v>5523</c:v>
                </c:pt>
                <c:pt idx="8">
                  <c:v>4772</c:v>
                </c:pt>
                <c:pt idx="11">
                  <c:v>4272</c:v>
                </c:pt>
                <c:pt idx="14">
                  <c:v>5244</c:v>
                </c:pt>
              </c:numCache>
            </c:numRef>
          </c:val>
          <c:extLst>
            <c:ext xmlns:c16="http://schemas.microsoft.com/office/drawing/2014/chart" uri="{C3380CC4-5D6E-409C-BE32-E72D297353CC}">
              <c16:uniqueId val="{00000002-E3D0-4EA0-A454-CA085C70D9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D0-4EA0-A454-CA085C70D9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D0-4EA0-A454-CA085C70D9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5-E3D0-4EA0-A454-CA085C70D9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2770</c:v>
                </c:pt>
                <c:pt idx="3">
                  <c:v>2800</c:v>
                </c:pt>
                <c:pt idx="6">
                  <c:v>2742</c:v>
                </c:pt>
                <c:pt idx="9">
                  <c:v>2654</c:v>
                </c:pt>
                <c:pt idx="12">
                  <c:v>2602</c:v>
                </c:pt>
              </c:numCache>
            </c:numRef>
          </c:val>
          <c:extLst>
            <c:ext xmlns:c16="http://schemas.microsoft.com/office/drawing/2014/chart" uri="{C3380CC4-5D6E-409C-BE32-E72D297353CC}">
              <c16:uniqueId val="{00000006-E3D0-4EA0-A454-CA085C70D9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485</c:v>
                </c:pt>
                <c:pt idx="3">
                  <c:v>471</c:v>
                </c:pt>
                <c:pt idx="6">
                  <c:v>405</c:v>
                </c:pt>
                <c:pt idx="9">
                  <c:v>549</c:v>
                </c:pt>
                <c:pt idx="12">
                  <c:v>646</c:v>
                </c:pt>
              </c:numCache>
            </c:numRef>
          </c:val>
          <c:extLst>
            <c:ext xmlns:c16="http://schemas.microsoft.com/office/drawing/2014/chart" uri="{C3380CC4-5D6E-409C-BE32-E72D297353CC}">
              <c16:uniqueId val="{00000007-E3D0-4EA0-A454-CA085C70D9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6375</c:v>
                </c:pt>
                <c:pt idx="3">
                  <c:v>6097</c:v>
                </c:pt>
                <c:pt idx="6">
                  <c:v>5784</c:v>
                </c:pt>
                <c:pt idx="9">
                  <c:v>5171</c:v>
                </c:pt>
                <c:pt idx="12">
                  <c:v>5058</c:v>
                </c:pt>
              </c:numCache>
            </c:numRef>
          </c:val>
          <c:extLst>
            <c:ext xmlns:c16="http://schemas.microsoft.com/office/drawing/2014/chart" uri="{C3380CC4-5D6E-409C-BE32-E72D297353CC}">
              <c16:uniqueId val="{00000008-E3D0-4EA0-A454-CA085C70D9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883</c:v>
                </c:pt>
                <c:pt idx="3">
                  <c:v>589</c:v>
                </c:pt>
                <c:pt idx="6">
                  <c:v>472</c:v>
                </c:pt>
                <c:pt idx="9">
                  <c:v>376</c:v>
                </c:pt>
                <c:pt idx="12">
                  <c:v>259</c:v>
                </c:pt>
              </c:numCache>
            </c:numRef>
          </c:val>
          <c:extLst>
            <c:ext xmlns:c16="http://schemas.microsoft.com/office/drawing/2014/chart" uri="{C3380CC4-5D6E-409C-BE32-E72D297353CC}">
              <c16:uniqueId val="{00000009-E3D0-4EA0-A454-CA085C70D9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13913</c:v>
                </c:pt>
                <c:pt idx="3">
                  <c:v>14007</c:v>
                </c:pt>
                <c:pt idx="6">
                  <c:v>15713</c:v>
                </c:pt>
                <c:pt idx="9">
                  <c:v>16838</c:v>
                </c:pt>
                <c:pt idx="12">
                  <c:v>16734</c:v>
                </c:pt>
              </c:numCache>
            </c:numRef>
          </c:val>
          <c:extLst>
            <c:ext xmlns:c16="http://schemas.microsoft.com/office/drawing/2014/chart" uri="{C3380CC4-5D6E-409C-BE32-E72D297353CC}">
              <c16:uniqueId val="{0000000A-E3D0-4EA0-A454-CA085C70D9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2531</c:v>
                </c:pt>
                <c:pt idx="2">
                  <c:v>#N/A</c:v>
                </c:pt>
                <c:pt idx="3">
                  <c:v>#N/A</c:v>
                </c:pt>
                <c:pt idx="4">
                  <c:v>1794</c:v>
                </c:pt>
                <c:pt idx="5">
                  <c:v>#N/A</c:v>
                </c:pt>
                <c:pt idx="6">
                  <c:v>#N/A</c:v>
                </c:pt>
                <c:pt idx="7">
                  <c:v>3979</c:v>
                </c:pt>
                <c:pt idx="8">
                  <c:v>#N/A</c:v>
                </c:pt>
                <c:pt idx="9">
                  <c:v>#N/A</c:v>
                </c:pt>
                <c:pt idx="10">
                  <c:v>5264</c:v>
                </c:pt>
                <c:pt idx="11">
                  <c:v>#N/A</c:v>
                </c:pt>
                <c:pt idx="12">
                  <c:v>#N/A</c:v>
                </c:pt>
                <c:pt idx="13">
                  <c:v>4062</c:v>
                </c:pt>
                <c:pt idx="14">
                  <c:v>#N/A</c:v>
                </c:pt>
              </c:numCache>
            </c:numRef>
          </c:val>
          <c:smooth val="0"/>
          <c:extLst>
            <c:ext xmlns:c16="http://schemas.microsoft.com/office/drawing/2014/chart" uri="{C3380CC4-5D6E-409C-BE32-E72D297353CC}">
              <c16:uniqueId val="{0000000B-E3D0-4EA0-A454-CA085C70D9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1814</c:v>
                </c:pt>
                <c:pt idx="1">
                  <c:v>1727</c:v>
                </c:pt>
                <c:pt idx="2">
                  <c:v>1967</c:v>
                </c:pt>
              </c:numCache>
            </c:numRef>
          </c:val>
          <c:extLst>
            <c:ext xmlns:c16="http://schemas.microsoft.com/office/drawing/2014/chart" uri="{C3380CC4-5D6E-409C-BE32-E72D297353CC}">
              <c16:uniqueId val="{00000000-42B5-4DAF-AD95-9C81FFE114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637</c:v>
                </c:pt>
                <c:pt idx="1">
                  <c:v>637</c:v>
                </c:pt>
                <c:pt idx="2">
                  <c:v>887</c:v>
                </c:pt>
              </c:numCache>
            </c:numRef>
          </c:val>
          <c:extLst>
            <c:ext xmlns:c16="http://schemas.microsoft.com/office/drawing/2014/chart" uri="{C3380CC4-5D6E-409C-BE32-E72D297353CC}">
              <c16:uniqueId val="{00000001-42B5-4DAF-AD95-9C81FFE114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1345</c:v>
                </c:pt>
                <c:pt idx="1">
                  <c:v>632</c:v>
                </c:pt>
                <c:pt idx="2">
                  <c:v>758</c:v>
                </c:pt>
              </c:numCache>
            </c:numRef>
          </c:val>
          <c:extLst>
            <c:ext xmlns:c16="http://schemas.microsoft.com/office/drawing/2014/chart" uri="{C3380CC4-5D6E-409C-BE32-E72D297353CC}">
              <c16:uniqueId val="{00000002-42B5-4DAF-AD95-9C81FFE114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50,540
48,243
65.76
20,993,420
19,298,056
1,606,662
11,364,368
16,934,267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45671" y="4410529"/>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年度については類似団体平均を上回る結果となった。前年度と比較すると基準財政需要額は増加、基準財政収入額は減少した。単年度の指数は</a:t>
          </a:r>
          <a:r>
            <a:rPr kumimoji="1" lang="en-US" altLang="ja-JP" sz="1300">
              <a:latin typeface="ＭＳ Ｐゴシック" panose="020B0600070205080204" pitchFamily="50" charset="-128"/>
              <a:ea typeface="ＭＳ Ｐゴシック" panose="020B0600070205080204" pitchFamily="50" charset="-128"/>
            </a:rPr>
            <a:t>0.054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ヵ年の平均では</a:t>
          </a:r>
          <a:r>
            <a:rPr kumimoji="1" lang="en-US" altLang="ja-JP" sz="1300">
              <a:latin typeface="ＭＳ Ｐゴシック" panose="020B0600070205080204" pitchFamily="50" charset="-128"/>
              <a:ea typeface="ＭＳ Ｐゴシック" panose="020B0600070205080204" pitchFamily="50" charset="-128"/>
            </a:rPr>
            <a:t>0.015</a:t>
          </a:r>
          <a:r>
            <a:rPr kumimoji="1" lang="ja-JP" altLang="en-US" sz="1300">
              <a:latin typeface="ＭＳ Ｐゴシック" panose="020B0600070205080204" pitchFamily="50" charset="-128"/>
              <a:ea typeface="ＭＳ Ｐゴシック" panose="020B0600070205080204" pitchFamily="50" charset="-128"/>
            </a:rPr>
            <a:t>ポイント減少している。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次結城市行政改革大綱」に基づき、自主財源の確保と経費節減合理化に取組む。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年度決算と比較し、歳入においては、地方交付税、地方消費税交付金等が増加した。歳出においては経常経費充当一般財源である人件費や扶助費が増加した一方、補助費が減少し比率は</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ポイント減少した。類似団体平均及び県平均を下回る値となっている。</a:t>
          </a:r>
        </a:p>
        <a:p>
          <a:r>
            <a:rPr kumimoji="1" lang="ja-JP" altLang="en-US" sz="1300">
              <a:latin typeface="ＭＳ Ｐゴシック" panose="020B0600070205080204" pitchFamily="50" charset="-128"/>
              <a:ea typeface="ＭＳ Ｐゴシック" panose="020B0600070205080204" pitchFamily="50" charset="-128"/>
            </a:rPr>
            <a:t>　今後は「第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次結城市行政改革大綱」に基づき、組織・機構の見直しや使用料・手数料の見直し、公営企業の経営健全化を図り、財政健全化に努める。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65</xdr:row>
      <xdr:rowOff>104394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47528"/>
          <a:ext cx="838200" cy="8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65</xdr:row>
      <xdr:rowOff>162306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486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53594</xdr:rowOff>
    </xdr:from>
    <xdr:to>
      <xdr:col>19</xdr:col>
      <xdr:colOff>184150</xdr:colOff>
      <xdr:row>65</xdr:row>
      <xdr:rowOff>155194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9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165371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6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162306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4247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53594</xdr:rowOff>
    </xdr:from>
    <xdr:to>
      <xdr:col>15</xdr:col>
      <xdr:colOff>133350</xdr:colOff>
      <xdr:row>65</xdr:row>
      <xdr:rowOff>155194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9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165371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6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66</xdr:row>
      <xdr:rowOff>10160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4247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155194</xdr:rowOff>
    </xdr:from>
    <xdr:to>
      <xdr:col>11</xdr:col>
      <xdr:colOff>82550</xdr:colOff>
      <xdr:row>64</xdr:row>
      <xdr:rowOff>85344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95521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85869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109728</xdr:rowOff>
    </xdr:from>
    <xdr:to>
      <xdr:col>23</xdr:col>
      <xdr:colOff>184150</xdr:colOff>
      <xdr:row>61</xdr:row>
      <xdr:rowOff>39878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126255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111506</xdr:rowOff>
    </xdr:from>
    <xdr:to>
      <xdr:col>15</xdr:col>
      <xdr:colOff>133350</xdr:colOff>
      <xdr:row>66</xdr:row>
      <xdr:rowOff>41656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及び茨城県の平均値を下回っており、類似団体内でも低い水準である。その理由としては、人件費を要因とするところが大きく、少ない職員数で事務を効率的に行うことにより、人件費の抑制を図っている。</a:t>
          </a:r>
        </a:p>
        <a:p>
          <a:r>
            <a:rPr kumimoji="1" lang="ja-JP" altLang="en-US" sz="1300">
              <a:latin typeface="ＭＳ Ｐゴシック" panose="020B0600070205080204" pitchFamily="50" charset="-128"/>
              <a:ea typeface="ＭＳ Ｐゴシック" panose="020B0600070205080204" pitchFamily="50" charset="-128"/>
            </a:rPr>
            <a:t>　物件費については、令和２年度に策定した「第５次結城市行政改革大綱」に基づき、継続して数値の抑制に努める。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135303</xdr:rowOff>
    </xdr:from>
    <xdr:to>
      <xdr:col>23</xdr:col>
      <xdr:colOff>133350</xdr:colOff>
      <xdr:row>81</xdr:row>
      <xdr:rowOff>145689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22753"/>
          <a:ext cx="8382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140999</xdr:rowOff>
    </xdr:from>
    <xdr:to>
      <xdr:col>19</xdr:col>
      <xdr:colOff>133350</xdr:colOff>
      <xdr:row>81</xdr:row>
      <xdr:rowOff>135303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56999"/>
          <a:ext cx="889000" cy="16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10148</xdr:rowOff>
    </xdr:from>
    <xdr:to>
      <xdr:col>19</xdr:col>
      <xdr:colOff>184150</xdr:colOff>
      <xdr:row>84</xdr:row>
      <xdr:rowOff>111748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1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96525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98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113646</xdr:rowOff>
    </xdr:from>
    <xdr:to>
      <xdr:col>15</xdr:col>
      <xdr:colOff>82550</xdr:colOff>
      <xdr:row>80</xdr:row>
      <xdr:rowOff>140999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29646"/>
          <a:ext cx="889000" cy="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49859</xdr:rowOff>
    </xdr:from>
    <xdr:to>
      <xdr:col>15</xdr:col>
      <xdr:colOff>133350</xdr:colOff>
      <xdr:row>83</xdr:row>
      <xdr:rowOff>151459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136236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6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107459</xdr:rowOff>
    </xdr:from>
    <xdr:to>
      <xdr:col>11</xdr:col>
      <xdr:colOff>31750</xdr:colOff>
      <xdr:row>80</xdr:row>
      <xdr:rowOff>113646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23459"/>
          <a:ext cx="889000" cy="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151350</xdr:rowOff>
    </xdr:from>
    <xdr:to>
      <xdr:col>11</xdr:col>
      <xdr:colOff>82550</xdr:colOff>
      <xdr:row>83</xdr:row>
      <xdr:rowOff>81500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1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66277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43112</xdr:rowOff>
    </xdr:from>
    <xdr:to>
      <xdr:col>7</xdr:col>
      <xdr:colOff>31750</xdr:colOff>
      <xdr:row>83</xdr:row>
      <xdr:rowOff>144712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7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129489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5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94889</xdr:rowOff>
    </xdr:from>
    <xdr:to>
      <xdr:col>23</xdr:col>
      <xdr:colOff>184150</xdr:colOff>
      <xdr:row>82</xdr:row>
      <xdr:rowOff>25039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8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111416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84503</xdr:rowOff>
    </xdr:from>
    <xdr:to>
      <xdr:col>19</xdr:col>
      <xdr:colOff>184150</xdr:colOff>
      <xdr:row>82</xdr:row>
      <xdr:rowOff>14653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7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24830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4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90199</xdr:rowOff>
    </xdr:from>
    <xdr:to>
      <xdr:col>15</xdr:col>
      <xdr:colOff>133350</xdr:colOff>
      <xdr:row>81</xdr:row>
      <xdr:rowOff>20349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30526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7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62846</xdr:rowOff>
    </xdr:from>
    <xdr:to>
      <xdr:col>11</xdr:col>
      <xdr:colOff>82550</xdr:colOff>
      <xdr:row>80</xdr:row>
      <xdr:rowOff>164446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7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3173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4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56659</xdr:rowOff>
    </xdr:from>
    <xdr:to>
      <xdr:col>7</xdr:col>
      <xdr:colOff>31750</xdr:colOff>
      <xdr:row>80</xdr:row>
      <xdr:rowOff>158259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7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168436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4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ラスパイレス指数については、横ばい傾向であるが、依然として全国平均及び類似団体平均を下回っている。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今後も、人事評価制度及び評価結果の活用により、職員の評価実績を適切に給与に反映させるとともに、職務給の原則のもと、給与水準の適正化を進める。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28928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30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28928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039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58561</xdr:rowOff>
    </xdr:from>
    <xdr:to>
      <xdr:col>77</xdr:col>
      <xdr:colOff>95250</xdr:colOff>
      <xdr:row>84</xdr:row>
      <xdr:rowOff>160161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144938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4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95955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039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95955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4441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58561</xdr:rowOff>
    </xdr:from>
    <xdr:to>
      <xdr:col>68</xdr:col>
      <xdr:colOff>203200</xdr:colOff>
      <xdr:row>84</xdr:row>
      <xdr:rowOff>160161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144938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144938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166105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年度退職者に対し、採用人数を抑制してきた結果、全国及び茨城県平均と比較しても、職員数は少ない状況であり、類似団体でも平均を下回っている。</a:t>
          </a:r>
        </a:p>
        <a:p>
          <a:r>
            <a:rPr kumimoji="1" lang="ja-JP" altLang="en-US" sz="1300">
              <a:latin typeface="ＭＳ Ｐゴシック" panose="020B0600070205080204" pitchFamily="50" charset="-128"/>
              <a:ea typeface="ＭＳ Ｐゴシック" panose="020B0600070205080204" pitchFamily="50" charset="-128"/>
            </a:rPr>
            <a:t>　今後は、令和２年度に策定した「第５次結城市行政改革大綱」及び「第２次結城市定員管理計画」に基づき、今後の定年引上げによる職員数の増加も見据えながら検討を行い、多種多用かつ高度な行政ニーズに応えられる体制づくりと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6773</xdr:rowOff>
    </xdr:from>
    <xdr:to>
      <xdr:col>81</xdr:col>
      <xdr:colOff>44450</xdr:colOff>
      <xdr:row>61</xdr:row>
      <xdr:rowOff>24871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65223"/>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146050</xdr:rowOff>
    </xdr:from>
    <xdr:to>
      <xdr:col>77</xdr:col>
      <xdr:colOff>44450</xdr:colOff>
      <xdr:row>61</xdr:row>
      <xdr:rowOff>6773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330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60007</xdr:rowOff>
    </xdr:from>
    <xdr:to>
      <xdr:col>77</xdr:col>
      <xdr:colOff>95250</xdr:colOff>
      <xdr:row>62</xdr:row>
      <xdr:rowOff>161607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146384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7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138006</xdr:rowOff>
    </xdr:from>
    <xdr:to>
      <xdr:col>72</xdr:col>
      <xdr:colOff>203200</xdr:colOff>
      <xdr:row>60</xdr:row>
      <xdr:rowOff>146050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250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51964</xdr:rowOff>
    </xdr:from>
    <xdr:to>
      <xdr:col>73</xdr:col>
      <xdr:colOff>44450</xdr:colOff>
      <xdr:row>62</xdr:row>
      <xdr:rowOff>153564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8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138341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93769</xdr:rowOff>
    </xdr:from>
    <xdr:to>
      <xdr:col>68</xdr:col>
      <xdr:colOff>152400</xdr:colOff>
      <xdr:row>60</xdr:row>
      <xdr:rowOff>138006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80769"/>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35878</xdr:rowOff>
    </xdr:from>
    <xdr:to>
      <xdr:col>68</xdr:col>
      <xdr:colOff>203200</xdr:colOff>
      <xdr:row>62</xdr:row>
      <xdr:rowOff>137478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122255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23813</xdr:rowOff>
    </xdr:from>
    <xdr:to>
      <xdr:col>64</xdr:col>
      <xdr:colOff>152400</xdr:colOff>
      <xdr:row>62</xdr:row>
      <xdr:rowOff>125413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110190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145521</xdr:rowOff>
    </xdr:from>
    <xdr:to>
      <xdr:col>81</xdr:col>
      <xdr:colOff>95250</xdr:colOff>
      <xdr:row>61</xdr:row>
      <xdr:rowOff>75671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162048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7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127423</xdr:rowOff>
    </xdr:from>
    <xdr:to>
      <xdr:col>77</xdr:col>
      <xdr:colOff>95250</xdr:colOff>
      <xdr:row>61</xdr:row>
      <xdr:rowOff>57573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67750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27533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42969</xdr:rowOff>
    </xdr:from>
    <xdr:to>
      <xdr:col>64</xdr:col>
      <xdr:colOff>152400</xdr:colOff>
      <xdr:row>60</xdr:row>
      <xdr:rowOff>144569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154746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ポイント減少したが類似団体平均を上回っている。要因としては公債費の元利償還金が約</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百万円増となり分子となる額が増加した一方で、普通交付税等の増により標準財政規模が約</a:t>
          </a:r>
          <a:r>
            <a:rPr kumimoji="1" lang="en-US" altLang="ja-JP" sz="1300">
              <a:latin typeface="ＭＳ Ｐゴシック" panose="020B0600070205080204" pitchFamily="50" charset="-128"/>
              <a:ea typeface="ＭＳ Ｐゴシック" panose="020B0600070205080204" pitchFamily="50" charset="-128"/>
            </a:rPr>
            <a:t>530</a:t>
          </a:r>
          <a:r>
            <a:rPr kumimoji="1" lang="ja-JP" altLang="en-US" sz="1300">
              <a:latin typeface="ＭＳ Ｐゴシック" panose="020B0600070205080204" pitchFamily="50" charset="-128"/>
              <a:ea typeface="ＭＳ Ｐゴシック" panose="020B0600070205080204" pitchFamily="50" charset="-128"/>
            </a:rPr>
            <a:t>百万円増となり、分母となる額も増加したことが挙げられる。</a:t>
          </a:r>
        </a:p>
        <a:p>
          <a:r>
            <a:rPr kumimoji="1" lang="ja-JP" altLang="en-US" sz="1300">
              <a:latin typeface="ＭＳ Ｐゴシック" panose="020B0600070205080204" pitchFamily="50" charset="-128"/>
              <a:ea typeface="ＭＳ Ｐゴシック" panose="020B0600070205080204" pitchFamily="50" charset="-128"/>
            </a:rPr>
            <a:t>　地方債残高については、平成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年度まで減少傾向にあったものの、平成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年度にかけて実施した市庁舎建設事業に伴う地方債借入の影響で増加に転じている。今後も地方債償還シミュレーションの継続実施及び新規地方債の発行抑制を図る。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98044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9270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41</xdr:row>
      <xdr:rowOff>32766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9560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18288</xdr:rowOff>
    </xdr:from>
    <xdr:to>
      <xdr:col>77</xdr:col>
      <xdr:colOff>95250</xdr:colOff>
      <xdr:row>40</xdr:row>
      <xdr:rowOff>119888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119634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0622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42</xdr:row>
      <xdr:rowOff>35052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14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161815</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4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組合等負担等見込額が増加したものの、債務負担行為に基づく支出予定額、公営企業債等繰入見込額等の将来負担額が減少したため分子となる額が減少した。また、普通交付税等の増加により分母となる額も増加したため、比率は</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ポイントの減少となったものの、当該値は類似団体平均及び県平均を上回った。要因としては令和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年度に完了した市庁舎建設事業に伴う地方債借入により将来負担額が増加していることが挙げられる。今後は大規模事業を必要最小限に抑え、歳出削減や地方債新規発行の抑制に努め、財政健全化を図る。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93015</xdr:rowOff>
    </xdr:from>
    <xdr:to>
      <xdr:col>81</xdr:col>
      <xdr:colOff>44450</xdr:colOff>
      <xdr:row>17</xdr:row>
      <xdr:rowOff>63449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2836215"/>
          <a:ext cx="8382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118110</xdr:rowOff>
    </xdr:from>
    <xdr:to>
      <xdr:col>77</xdr:col>
      <xdr:colOff>44450</xdr:colOff>
      <xdr:row>17</xdr:row>
      <xdr:rowOff>63449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2861310"/>
          <a:ext cx="889000" cy="1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38354</xdr:rowOff>
    </xdr:from>
    <xdr:to>
      <xdr:col>77</xdr:col>
      <xdr:colOff>95250</xdr:colOff>
      <xdr:row>16</xdr:row>
      <xdr:rowOff>139954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7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150131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55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64668</xdr:rowOff>
    </xdr:from>
    <xdr:to>
      <xdr:col>72</xdr:col>
      <xdr:colOff>203200</xdr:colOff>
      <xdr:row>16</xdr:row>
      <xdr:rowOff>118110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636418"/>
          <a:ext cx="889000" cy="2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47041</xdr:rowOff>
    </xdr:from>
    <xdr:to>
      <xdr:col>73</xdr:col>
      <xdr:colOff>44450</xdr:colOff>
      <xdr:row>16</xdr:row>
      <xdr:rowOff>148641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7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158818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5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64668</xdr:rowOff>
    </xdr:from>
    <xdr:to>
      <xdr:col>68</xdr:col>
      <xdr:colOff>152400</xdr:colOff>
      <xdr:row>15</xdr:row>
      <xdr:rowOff>144780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636418"/>
          <a:ext cx="8890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168300</xdr:rowOff>
    </xdr:from>
    <xdr:to>
      <xdr:col>68</xdr:col>
      <xdr:colOff>203200</xdr:colOff>
      <xdr:row>16</xdr:row>
      <xdr:rowOff>98450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74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83227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82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140310</xdr:rowOff>
    </xdr:from>
    <xdr:to>
      <xdr:col>64</xdr:col>
      <xdr:colOff>152400</xdr:colOff>
      <xdr:row>16</xdr:row>
      <xdr:rowOff>70460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1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55237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79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42215</xdr:rowOff>
    </xdr:from>
    <xdr:to>
      <xdr:col>81</xdr:col>
      <xdr:colOff>95250</xdr:colOff>
      <xdr:row>16</xdr:row>
      <xdr:rowOff>143815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7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14292</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75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12649</xdr:rowOff>
    </xdr:from>
    <xdr:to>
      <xdr:col>77</xdr:col>
      <xdr:colOff>95250</xdr:colOff>
      <xdr:row>17</xdr:row>
      <xdr:rowOff>114249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9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99026</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013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67310</xdr:rowOff>
    </xdr:from>
    <xdr:to>
      <xdr:col>73</xdr:col>
      <xdr:colOff>44450</xdr:colOff>
      <xdr:row>16</xdr:row>
      <xdr:rowOff>168910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153687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13868</xdr:rowOff>
    </xdr:from>
    <xdr:to>
      <xdr:col>68</xdr:col>
      <xdr:colOff>203200</xdr:colOff>
      <xdr:row>15</xdr:row>
      <xdr:rowOff>115468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5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125645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5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93980</xdr:rowOff>
    </xdr:from>
    <xdr:to>
      <xdr:col>64</xdr:col>
      <xdr:colOff>152400</xdr:colOff>
      <xdr:row>16</xdr:row>
      <xdr:rowOff>24130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34307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40822</xdr:rowOff>
    </xdr:from>
    <xdr:ext cx="9167061" cy="425758"/>
    <xdr:sp macro="" textlink="">
      <xdr:nvSpPr>
        <xdr:cNvPr id="466" name="テキスト ボックス 465"/>
        <xdr:cNvSpPr txBox="1"/>
      </xdr:nvSpPr>
      <xdr:spPr>
        <a:xfrm>
          <a:off x="745671" y="4640036"/>
          <a:ext cx="9167061" cy="425758"/>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地方公務員給与実態調査に基づいているが、令和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50,540
48,243
65.76
20,993,420
19,298,056
1,606,662
11,364,368
16,934,267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令和３年度においては、全国平均及び茨城県平均を下回り、類似団体平均も下回った。職員数についても、人口千人当たりの職員数を類似団体と比較しても少ない状況である。</a:t>
          </a:r>
        </a:p>
        <a:p>
          <a:r>
            <a:rPr kumimoji="1" lang="ja-JP" altLang="en-US" sz="1300">
              <a:latin typeface="ＭＳ Ｐゴシック" panose="020B0600070205080204" pitchFamily="50" charset="-128"/>
              <a:ea typeface="ＭＳ Ｐゴシック" panose="020B0600070205080204" pitchFamily="50" charset="-128"/>
            </a:rPr>
            <a:t>　今後も令和２年度に策定した「第５次結城市行政改革大綱」及び「第２次結城市定員管理計画」に基づき、定年引上げによる職員数の増加も見据えながら、事務事業の見直しと適正な定員管理を進め、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925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5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減少した要因としては、庁舎に係る施設維持管理経費等の増により分子となる額が増加した一方で、普通交付税等の増加により分母となる額も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今後も単独事業等の縮減や、行政改革の推進により委託事業等を見直し、比率の悪化を招かぬよう経費削減を図っていく。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17</xdr:row>
      <xdr:rowOff>16510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39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16510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1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156210</xdr:rowOff>
    </xdr:from>
    <xdr:to>
      <xdr:col>78</xdr:col>
      <xdr:colOff>120650</xdr:colOff>
      <xdr:row>18</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16510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15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53340</xdr:rowOff>
    </xdr:from>
    <xdr:to>
      <xdr:col>74</xdr:col>
      <xdr:colOff>31750</xdr:colOff>
      <xdr:row>18</xdr:row>
      <xdr:rowOff>154940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1270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7620</xdr:rowOff>
    </xdr:from>
    <xdr:to>
      <xdr:col>69</xdr:col>
      <xdr:colOff>142875</xdr:colOff>
      <xdr:row>18</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9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62247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ものの、依然として類似団体平均を上回っている。減少した要因としては、障害者介護給付費等の増により分子となる額が増加した一方で、普通交付税等の増加により分母となる額も増加したこと挙げられる。社会福祉費や生活保護費は年々増加傾向にあるため、今後も国の制度改正等に的確に対応し、資格審査等の適正化を進め適切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57</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628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58</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935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425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102507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介護保険特別会計や公共下水道事業会計への繰出金が当該項目に大きく影響するため、介護保険料及び下水道使用料の適正化や起債発行額の抑制を図り、普通会計の負担軽減に努める。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18143</xdr:rowOff>
    </xdr:from>
    <xdr:to>
      <xdr:col>82</xdr:col>
      <xdr:colOff>107950</xdr:colOff>
      <xdr:row>58</xdr:row>
      <xdr:rowOff>105228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622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105228</xdr:rowOff>
    </xdr:from>
    <xdr:to>
      <xdr:col>78</xdr:col>
      <xdr:colOff>69850</xdr:colOff>
      <xdr:row>61</xdr:row>
      <xdr:rowOff>26307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49328"/>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99785</xdr:rowOff>
    </xdr:from>
    <xdr:to>
      <xdr:col>73</xdr:col>
      <xdr:colOff>180975</xdr:colOff>
      <xdr:row>61</xdr:row>
      <xdr:rowOff>26307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86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8362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99785</xdr:rowOff>
    </xdr:from>
    <xdr:to>
      <xdr:col>69</xdr:col>
      <xdr:colOff>92075</xdr:colOff>
      <xdr:row>60</xdr:row>
      <xdr:rowOff>165100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386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138793</xdr:rowOff>
    </xdr:from>
    <xdr:to>
      <xdr:col>82</xdr:col>
      <xdr:colOff>158750</xdr:colOff>
      <xdr:row>58</xdr:row>
      <xdr:rowOff>68943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155320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54428</xdr:rowOff>
    </xdr:from>
    <xdr:to>
      <xdr:col>78</xdr:col>
      <xdr:colOff>120650</xdr:colOff>
      <xdr:row>58</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140805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146957</xdr:rowOff>
    </xdr:from>
    <xdr:to>
      <xdr:col>74</xdr:col>
      <xdr:colOff>31750</xdr:colOff>
      <xdr:row>61</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61884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48985</xdr:rowOff>
    </xdr:from>
    <xdr:to>
      <xdr:col>69</xdr:col>
      <xdr:colOff>142875</xdr:colOff>
      <xdr:row>60</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135362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ポイント減少したものの、類似団体平均を上回っている。減少した要因としては、一部事務組合の分賦金が減少したことが挙げられる。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一部事務組合の元利償還金等に対する分賦金は補助費等の額に大きく影響するため、今後も一部事務組合の運営に注視していく。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170434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9064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170434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0834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159004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19558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減少した要因としては、小中学校空調設備整備事業等の元金償還が開始したことにより分子となる額が増加した一方で、普通交付税等の増加により分母となる額も増加したこと挙げられる。　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年度に完了した市庁舎建設事業に伴う借入金の償還により比率の上昇は確実なことから、起債発行額の抑制を図っていく。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77</xdr:row>
      <xdr:rowOff>14987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663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14987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16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166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78994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486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114571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　</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土地区画整理事業や農業集落排水事業への繰出金は実質公債費比率にも影響してくるため、今後も繰出しを抑制を図り、事業の見直しや適正化に努める。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78</xdr:row>
      <xdr:rowOff>53848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097763"/>
          <a:ext cx="8382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426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446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26415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446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103395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171406</xdr:rowOff>
    </xdr:from>
    <xdr:to>
      <xdr:col>29</xdr:col>
      <xdr:colOff>127000</xdr:colOff>
      <xdr:row>17</xdr:row>
      <xdr:rowOff>23768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2231"/>
          <a:ext cx="647700" cy="23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23768</xdr:rowOff>
    </xdr:from>
    <xdr:to>
      <xdr:col>26</xdr:col>
      <xdr:colOff>50800</xdr:colOff>
      <xdr:row>17</xdr:row>
      <xdr:rowOff>38322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6043"/>
          <a:ext cx="698500" cy="1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163849</xdr:rowOff>
    </xdr:from>
    <xdr:to>
      <xdr:col>26</xdr:col>
      <xdr:colOff>101600</xdr:colOff>
      <xdr:row>15</xdr:row>
      <xdr:rowOff>93999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1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104176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380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38322</xdr:rowOff>
    </xdr:from>
    <xdr:to>
      <xdr:col>22</xdr:col>
      <xdr:colOff>114300</xdr:colOff>
      <xdr:row>17</xdr:row>
      <xdr:rowOff>104350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00597"/>
          <a:ext cx="698500" cy="6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77514</xdr:rowOff>
    </xdr:from>
    <xdr:to>
      <xdr:col>22</xdr:col>
      <xdr:colOff>165100</xdr:colOff>
      <xdr:row>16</xdr:row>
      <xdr:rowOff>7664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6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17841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6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104350</xdr:rowOff>
    </xdr:from>
    <xdr:to>
      <xdr:col>18</xdr:col>
      <xdr:colOff>177800</xdr:colOff>
      <xdr:row>17</xdr:row>
      <xdr:rowOff>113741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6625"/>
          <a:ext cx="698500" cy="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109861</xdr:rowOff>
    </xdr:from>
    <xdr:to>
      <xdr:col>19</xdr:col>
      <xdr:colOff>38100</xdr:colOff>
      <xdr:row>16</xdr:row>
      <xdr:rowOff>40011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29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50188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9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122492</xdr:rowOff>
    </xdr:from>
    <xdr:to>
      <xdr:col>15</xdr:col>
      <xdr:colOff>101600</xdr:colOff>
      <xdr:row>16</xdr:row>
      <xdr:rowOff>52642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1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62819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120606</xdr:rowOff>
    </xdr:from>
    <xdr:to>
      <xdr:col>29</xdr:col>
      <xdr:colOff>177800</xdr:colOff>
      <xdr:row>17</xdr:row>
      <xdr:rowOff>50756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92683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144418</xdr:rowOff>
    </xdr:from>
    <xdr:to>
      <xdr:col>26</xdr:col>
      <xdr:colOff>101600</xdr:colOff>
      <xdr:row>17</xdr:row>
      <xdr:rowOff>74568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59345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158972</xdr:rowOff>
    </xdr:from>
    <xdr:to>
      <xdr:col>22</xdr:col>
      <xdr:colOff>165100</xdr:colOff>
      <xdr:row>17</xdr:row>
      <xdr:rowOff>89122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9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73899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3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53550</xdr:rowOff>
    </xdr:from>
    <xdr:to>
      <xdr:col>19</xdr:col>
      <xdr:colOff>38100</xdr:colOff>
      <xdr:row>17</xdr:row>
      <xdr:rowOff>155150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5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139927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62941</xdr:rowOff>
    </xdr:from>
    <xdr:to>
      <xdr:col>15</xdr:col>
      <xdr:colOff>101600</xdr:colOff>
      <xdr:row>17</xdr:row>
      <xdr:rowOff>164541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5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149318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1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82614</xdr:rowOff>
    </xdr:from>
    <xdr:to>
      <xdr:col>29</xdr:col>
      <xdr:colOff>127000</xdr:colOff>
      <xdr:row>36</xdr:row>
      <xdr:rowOff>133172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35864"/>
          <a:ext cx="647700" cy="50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91986</xdr:rowOff>
    </xdr:from>
    <xdr:to>
      <xdr:col>26</xdr:col>
      <xdr:colOff>50800</xdr:colOff>
      <xdr:row>36</xdr:row>
      <xdr:rowOff>133172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45236"/>
          <a:ext cx="698500" cy="41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325107</xdr:rowOff>
    </xdr:from>
    <xdr:to>
      <xdr:col>26</xdr:col>
      <xdr:colOff>101600</xdr:colOff>
      <xdr:row>36</xdr:row>
      <xdr:rowOff>83807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5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93984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4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69774</xdr:rowOff>
    </xdr:from>
    <xdr:to>
      <xdr:col>22</xdr:col>
      <xdr:colOff>114300</xdr:colOff>
      <xdr:row>36</xdr:row>
      <xdr:rowOff>91986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23024"/>
          <a:ext cx="698500" cy="2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259309</xdr:rowOff>
    </xdr:from>
    <xdr:to>
      <xdr:col>22</xdr:col>
      <xdr:colOff>165100</xdr:colOff>
      <xdr:row>36</xdr:row>
      <xdr:rowOff>18009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69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28186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3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296202</xdr:rowOff>
    </xdr:from>
    <xdr:to>
      <xdr:col>18</xdr:col>
      <xdr:colOff>177800</xdr:colOff>
      <xdr:row>36</xdr:row>
      <xdr:rowOff>69774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06552"/>
          <a:ext cx="698500" cy="11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229743</xdr:rowOff>
    </xdr:from>
    <xdr:to>
      <xdr:col>19</xdr:col>
      <xdr:colOff>38100</xdr:colOff>
      <xdr:row>35</xdr:row>
      <xdr:rowOff>331343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0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341520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307391</xdr:rowOff>
    </xdr:from>
    <xdr:to>
      <xdr:col>15</xdr:col>
      <xdr:colOff>101600</xdr:colOff>
      <xdr:row>36</xdr:row>
      <xdr:rowOff>66091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7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50868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31814</xdr:rowOff>
    </xdr:from>
    <xdr:to>
      <xdr:col>29</xdr:col>
      <xdr:colOff>177800</xdr:colOff>
      <xdr:row>36</xdr:row>
      <xdr:rowOff>133414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85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3891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82372</xdr:rowOff>
    </xdr:from>
    <xdr:to>
      <xdr:col>26</xdr:col>
      <xdr:colOff>101600</xdr:colOff>
      <xdr:row>37</xdr:row>
      <xdr:rowOff>12522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35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168749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1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41186</xdr:rowOff>
    </xdr:from>
    <xdr:to>
      <xdr:col>22</xdr:col>
      <xdr:colOff>165100</xdr:colOff>
      <xdr:row>36</xdr:row>
      <xdr:rowOff>142786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9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127563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8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18974</xdr:rowOff>
    </xdr:from>
    <xdr:to>
      <xdr:col>19</xdr:col>
      <xdr:colOff>38100</xdr:colOff>
      <xdr:row>36</xdr:row>
      <xdr:rowOff>120574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7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105351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5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245402</xdr:rowOff>
    </xdr:from>
    <xdr:to>
      <xdr:col>15</xdr:col>
      <xdr:colOff>101600</xdr:colOff>
      <xdr:row>36</xdr:row>
      <xdr:rowOff>4102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55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50,540
48,243
65.76
20,993,420
19,298,056
1,606,662
11,364,368
16,934,267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42812</xdr:rowOff>
    </xdr:from>
    <xdr:to>
      <xdr:col>24</xdr:col>
      <xdr:colOff>63500</xdr:colOff>
      <xdr:row>37</xdr:row>
      <xdr:rowOff>103391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86462"/>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103391</xdr:rowOff>
    </xdr:from>
    <xdr:to>
      <xdr:col>19</xdr:col>
      <xdr:colOff>177800</xdr:colOff>
      <xdr:row>37</xdr:row>
      <xdr:rowOff>151778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7041"/>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11252</xdr:rowOff>
    </xdr:from>
    <xdr:to>
      <xdr:col>20</xdr:col>
      <xdr:colOff>38100</xdr:colOff>
      <xdr:row>35</xdr:row>
      <xdr:rowOff>112852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129379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151778</xdr:rowOff>
    </xdr:from>
    <xdr:to>
      <xdr:col>15</xdr:col>
      <xdr:colOff>50800</xdr:colOff>
      <xdr:row>38</xdr:row>
      <xdr:rowOff>19685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95428"/>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2508</xdr:rowOff>
    </xdr:from>
    <xdr:to>
      <xdr:col>15</xdr:col>
      <xdr:colOff>101600</xdr:colOff>
      <xdr:row>36</xdr:row>
      <xdr:rowOff>104108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120635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12141</xdr:rowOff>
    </xdr:from>
    <xdr:to>
      <xdr:col>10</xdr:col>
      <xdr:colOff>114300</xdr:colOff>
      <xdr:row>38</xdr:row>
      <xdr:rowOff>19685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2724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7461</xdr:rowOff>
    </xdr:from>
    <xdr:to>
      <xdr:col>10</xdr:col>
      <xdr:colOff>165100</xdr:colOff>
      <xdr:row>36</xdr:row>
      <xdr:rowOff>109061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125588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16072</xdr:rowOff>
    </xdr:from>
    <xdr:to>
      <xdr:col>6</xdr:col>
      <xdr:colOff>38100</xdr:colOff>
      <xdr:row>36</xdr:row>
      <xdr:rowOff>117672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134199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6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163462</xdr:rowOff>
    </xdr:from>
    <xdr:to>
      <xdr:col>24</xdr:col>
      <xdr:colOff>114300</xdr:colOff>
      <xdr:row>37</xdr:row>
      <xdr:rowOff>93612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141889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52591</xdr:rowOff>
    </xdr:from>
    <xdr:to>
      <xdr:col>20</xdr:col>
      <xdr:colOff>38100</xdr:colOff>
      <xdr:row>37</xdr:row>
      <xdr:rowOff>154191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145318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100978</xdr:rowOff>
    </xdr:from>
    <xdr:to>
      <xdr:col>15</xdr:col>
      <xdr:colOff>101600</xdr:colOff>
      <xdr:row>38</xdr:row>
      <xdr:rowOff>31128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22255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140335</xdr:rowOff>
    </xdr:from>
    <xdr:to>
      <xdr:col>10</xdr:col>
      <xdr:colOff>165100</xdr:colOff>
      <xdr:row>38</xdr:row>
      <xdr:rowOff>70485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61612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132791</xdr:rowOff>
    </xdr:from>
    <xdr:to>
      <xdr:col>6</xdr:col>
      <xdr:colOff>38100</xdr:colOff>
      <xdr:row>38</xdr:row>
      <xdr:rowOff>62941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54068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14250</xdr:rowOff>
    </xdr:from>
    <xdr:to>
      <xdr:col>24</xdr:col>
      <xdr:colOff>63500</xdr:colOff>
      <xdr:row>57</xdr:row>
      <xdr:rowOff>31000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86900"/>
          <a:ext cx="838200" cy="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14250</xdr:rowOff>
    </xdr:from>
    <xdr:to>
      <xdr:col>19</xdr:col>
      <xdr:colOff>177800</xdr:colOff>
      <xdr:row>58</xdr:row>
      <xdr:rowOff>28537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6900"/>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163475</xdr:rowOff>
    </xdr:from>
    <xdr:to>
      <xdr:col>20</xdr:col>
      <xdr:colOff>38100</xdr:colOff>
      <xdr:row>55</xdr:row>
      <xdr:rowOff>93625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2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110152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19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28537</xdr:rowOff>
    </xdr:from>
    <xdr:to>
      <xdr:col>15</xdr:col>
      <xdr:colOff>50800</xdr:colOff>
      <xdr:row>58</xdr:row>
      <xdr:rowOff>35789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2637"/>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62471</xdr:rowOff>
    </xdr:from>
    <xdr:to>
      <xdr:col>15</xdr:col>
      <xdr:colOff>101600</xdr:colOff>
      <xdr:row>55</xdr:row>
      <xdr:rowOff>164071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4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9148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2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35789</xdr:rowOff>
    </xdr:from>
    <xdr:to>
      <xdr:col>10</xdr:col>
      <xdr:colOff>114300</xdr:colOff>
      <xdr:row>58</xdr:row>
      <xdr:rowOff>45301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9889"/>
          <a:ext cx="88900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141097</xdr:rowOff>
    </xdr:from>
    <xdr:to>
      <xdr:col>10</xdr:col>
      <xdr:colOff>165100</xdr:colOff>
      <xdr:row>56</xdr:row>
      <xdr:rowOff>71247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87774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4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48501</xdr:rowOff>
    </xdr:from>
    <xdr:to>
      <xdr:col>6</xdr:col>
      <xdr:colOff>38100</xdr:colOff>
      <xdr:row>55</xdr:row>
      <xdr:rowOff>150101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4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166628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25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151650</xdr:rowOff>
    </xdr:from>
    <xdr:to>
      <xdr:col>24</xdr:col>
      <xdr:colOff>114300</xdr:colOff>
      <xdr:row>57</xdr:row>
      <xdr:rowOff>81800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130077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3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134900</xdr:rowOff>
    </xdr:from>
    <xdr:to>
      <xdr:col>20</xdr:col>
      <xdr:colOff>38100</xdr:colOff>
      <xdr:row>57</xdr:row>
      <xdr:rowOff>65050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56177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149187</xdr:rowOff>
    </xdr:from>
    <xdr:to>
      <xdr:col>15</xdr:col>
      <xdr:colOff>101600</xdr:colOff>
      <xdr:row>58</xdr:row>
      <xdr:rowOff>79337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70464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1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156439</xdr:rowOff>
    </xdr:from>
    <xdr:to>
      <xdr:col>10</xdr:col>
      <xdr:colOff>165100</xdr:colOff>
      <xdr:row>58</xdr:row>
      <xdr:rowOff>86589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77716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2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165951</xdr:rowOff>
    </xdr:from>
    <xdr:to>
      <xdr:col>6</xdr:col>
      <xdr:colOff>38100</xdr:colOff>
      <xdr:row>58</xdr:row>
      <xdr:rowOff>96101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87228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136576</xdr:rowOff>
    </xdr:from>
    <xdr:to>
      <xdr:col>24</xdr:col>
      <xdr:colOff>63500</xdr:colOff>
      <xdr:row>78</xdr:row>
      <xdr:rowOff>144805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0967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144805</xdr:rowOff>
    </xdr:from>
    <xdr:to>
      <xdr:col>19</xdr:col>
      <xdr:colOff>177800</xdr:colOff>
      <xdr:row>78</xdr:row>
      <xdr:rowOff>154636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17905"/>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148946</xdr:rowOff>
    </xdr:from>
    <xdr:to>
      <xdr:col>20</xdr:col>
      <xdr:colOff>38100</xdr:colOff>
      <xdr:row>78</xdr:row>
      <xdr:rowOff>79096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95623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154636</xdr:rowOff>
    </xdr:from>
    <xdr:to>
      <xdr:col>15</xdr:col>
      <xdr:colOff>50800</xdr:colOff>
      <xdr:row>78</xdr:row>
      <xdr:rowOff>162407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27736"/>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126161</xdr:rowOff>
    </xdr:from>
    <xdr:to>
      <xdr:col>15</xdr:col>
      <xdr:colOff>101600</xdr:colOff>
      <xdr:row>78</xdr:row>
      <xdr:rowOff>56311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2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72838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162407</xdr:rowOff>
    </xdr:from>
    <xdr:to>
      <xdr:col>10</xdr:col>
      <xdr:colOff>114300</xdr:colOff>
      <xdr:row>78</xdr:row>
      <xdr:rowOff>164846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35507"/>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134620</xdr:rowOff>
    </xdr:from>
    <xdr:to>
      <xdr:col>10</xdr:col>
      <xdr:colOff>165100</xdr:colOff>
      <xdr:row>78</xdr:row>
      <xdr:rowOff>64770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81297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139573</xdr:rowOff>
    </xdr:from>
    <xdr:to>
      <xdr:col>6</xdr:col>
      <xdr:colOff>38100</xdr:colOff>
      <xdr:row>78</xdr:row>
      <xdr:rowOff>69723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4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86250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85776</xdr:rowOff>
    </xdr:from>
    <xdr:to>
      <xdr:col>24</xdr:col>
      <xdr:colOff>114300</xdr:colOff>
      <xdr:row>79</xdr:row>
      <xdr:rowOff>15926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703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94005</xdr:rowOff>
    </xdr:from>
    <xdr:to>
      <xdr:col>20</xdr:col>
      <xdr:colOff>38100</xdr:colOff>
      <xdr:row>79</xdr:row>
      <xdr:rowOff>24155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15282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5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103836</xdr:rowOff>
    </xdr:from>
    <xdr:to>
      <xdr:col>15</xdr:col>
      <xdr:colOff>101600</xdr:colOff>
      <xdr:row>79</xdr:row>
      <xdr:rowOff>33986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25113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111607</xdr:rowOff>
    </xdr:from>
    <xdr:to>
      <xdr:col>10</xdr:col>
      <xdr:colOff>165100</xdr:colOff>
      <xdr:row>79</xdr:row>
      <xdr:rowOff>41757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32884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114046</xdr:rowOff>
    </xdr:from>
    <xdr:to>
      <xdr:col>6</xdr:col>
      <xdr:colOff>38100</xdr:colOff>
      <xdr:row>79</xdr:row>
      <xdr:rowOff>44196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35323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105181</xdr:rowOff>
    </xdr:from>
    <xdr:to>
      <xdr:col>24</xdr:col>
      <xdr:colOff>63500</xdr:colOff>
      <xdr:row>98</xdr:row>
      <xdr:rowOff>143455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64381"/>
          <a:ext cx="838200" cy="38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76540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4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143455</xdr:rowOff>
    </xdr:from>
    <xdr:to>
      <xdr:col>19</xdr:col>
      <xdr:colOff>177800</xdr:colOff>
      <xdr:row>98</xdr:row>
      <xdr:rowOff>170332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45555"/>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117165</xdr:rowOff>
    </xdr:from>
    <xdr:to>
      <xdr:col>20</xdr:col>
      <xdr:colOff>38100</xdr:colOff>
      <xdr:row>99</xdr:row>
      <xdr:rowOff>47315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91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38442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701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170332</xdr:rowOff>
    </xdr:from>
    <xdr:to>
      <xdr:col>15</xdr:col>
      <xdr:colOff>50800</xdr:colOff>
      <xdr:row>99</xdr:row>
      <xdr:rowOff>86616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72432"/>
          <a:ext cx="889000" cy="8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158868</xdr:rowOff>
    </xdr:from>
    <xdr:to>
      <xdr:col>15</xdr:col>
      <xdr:colOff>101600</xdr:colOff>
      <xdr:row>99</xdr:row>
      <xdr:rowOff>89018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6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80145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70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73961</xdr:rowOff>
    </xdr:from>
    <xdr:to>
      <xdr:col>10</xdr:col>
      <xdr:colOff>114300</xdr:colOff>
      <xdr:row>99</xdr:row>
      <xdr:rowOff>86616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47511"/>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70334</xdr:rowOff>
    </xdr:from>
    <xdr:to>
      <xdr:col>10</xdr:col>
      <xdr:colOff>165100</xdr:colOff>
      <xdr:row>100</xdr:row>
      <xdr:rowOff>484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704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163061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13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81421</xdr:rowOff>
    </xdr:from>
    <xdr:to>
      <xdr:col>6</xdr:col>
      <xdr:colOff>38100</xdr:colOff>
      <xdr:row>100</xdr:row>
      <xdr:rowOff>11571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70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2698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1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54381</xdr:rowOff>
    </xdr:from>
    <xdr:to>
      <xdr:col>24</xdr:col>
      <xdr:colOff>114300</xdr:colOff>
      <xdr:row>96</xdr:row>
      <xdr:rowOff>155981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32808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9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92655</xdr:rowOff>
    </xdr:from>
    <xdr:to>
      <xdr:col>20</xdr:col>
      <xdr:colOff>38100</xdr:colOff>
      <xdr:row>99</xdr:row>
      <xdr:rowOff>22805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39332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119532</xdr:rowOff>
    </xdr:from>
    <xdr:to>
      <xdr:col>15</xdr:col>
      <xdr:colOff>101600</xdr:colOff>
      <xdr:row>99</xdr:row>
      <xdr:rowOff>49682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66209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35816</xdr:rowOff>
    </xdr:from>
    <xdr:to>
      <xdr:col>10</xdr:col>
      <xdr:colOff>165100</xdr:colOff>
      <xdr:row>99</xdr:row>
      <xdr:rowOff>137416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153943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23161</xdr:rowOff>
    </xdr:from>
    <xdr:to>
      <xdr:col>6</xdr:col>
      <xdr:colOff>38100</xdr:colOff>
      <xdr:row>99</xdr:row>
      <xdr:rowOff>124761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141288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7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25095</xdr:rowOff>
    </xdr:from>
    <xdr:to>
      <xdr:col>55</xdr:col>
      <xdr:colOff>0</xdr:colOff>
      <xdr:row>36</xdr:row>
      <xdr:rowOff>151915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511495"/>
          <a:ext cx="838200" cy="8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59031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5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25095</xdr:rowOff>
    </xdr:from>
    <xdr:to>
      <xdr:col>50</xdr:col>
      <xdr:colOff>114300</xdr:colOff>
      <xdr:row>37</xdr:row>
      <xdr:rowOff>104915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511495"/>
          <a:ext cx="889000" cy="93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180</xdr:rowOff>
    </xdr:from>
    <xdr:to>
      <xdr:col>50</xdr:col>
      <xdr:colOff>165100</xdr:colOff>
      <xdr:row>31</xdr:row>
      <xdr:rowOff>101780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3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118307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0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104915</xdr:rowOff>
    </xdr:from>
    <xdr:to>
      <xdr:col>45</xdr:col>
      <xdr:colOff>177800</xdr:colOff>
      <xdr:row>37</xdr:row>
      <xdr:rowOff>107025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48565"/>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94485</xdr:rowOff>
    </xdr:from>
    <xdr:to>
      <xdr:col>46</xdr:col>
      <xdr:colOff>38100</xdr:colOff>
      <xdr:row>37</xdr:row>
      <xdr:rowOff>24635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6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41162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99985</xdr:rowOff>
    </xdr:from>
    <xdr:to>
      <xdr:col>41</xdr:col>
      <xdr:colOff>50800</xdr:colOff>
      <xdr:row>37</xdr:row>
      <xdr:rowOff>107025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443635"/>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104262</xdr:rowOff>
    </xdr:from>
    <xdr:to>
      <xdr:col>41</xdr:col>
      <xdr:colOff>101600</xdr:colOff>
      <xdr:row>37</xdr:row>
      <xdr:rowOff>34412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7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50939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125872</xdr:rowOff>
    </xdr:from>
    <xdr:to>
      <xdr:col>36</xdr:col>
      <xdr:colOff>165100</xdr:colOff>
      <xdr:row>37</xdr:row>
      <xdr:rowOff>56022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72549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7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101115</xdr:rowOff>
    </xdr:from>
    <xdr:to>
      <xdr:col>55</xdr:col>
      <xdr:colOff>50800</xdr:colOff>
      <xdr:row>37</xdr:row>
      <xdr:rowOff>31265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79542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5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145745</xdr:rowOff>
    </xdr:from>
    <xdr:to>
      <xdr:col>50</xdr:col>
      <xdr:colOff>165100</xdr:colOff>
      <xdr:row>32</xdr:row>
      <xdr:rowOff>75895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4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67022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55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54115</xdr:rowOff>
    </xdr:from>
    <xdr:to>
      <xdr:col>46</xdr:col>
      <xdr:colOff>38100</xdr:colOff>
      <xdr:row>37</xdr:row>
      <xdr:rowOff>155715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146842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56225</xdr:rowOff>
    </xdr:from>
    <xdr:to>
      <xdr:col>41</xdr:col>
      <xdr:colOff>101600</xdr:colOff>
      <xdr:row>37</xdr:row>
      <xdr:rowOff>157825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148952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49185</xdr:rowOff>
    </xdr:from>
    <xdr:to>
      <xdr:col>36</xdr:col>
      <xdr:colOff>165100</xdr:colOff>
      <xdr:row>37</xdr:row>
      <xdr:rowOff>150785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9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141912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8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21896</xdr:rowOff>
    </xdr:from>
    <xdr:to>
      <xdr:col>55</xdr:col>
      <xdr:colOff>0</xdr:colOff>
      <xdr:row>57</xdr:row>
      <xdr:rowOff>59770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23096"/>
          <a:ext cx="838200" cy="20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49163</xdr:rowOff>
    </xdr:from>
    <xdr:to>
      <xdr:col>50</xdr:col>
      <xdr:colOff>114300</xdr:colOff>
      <xdr:row>56</xdr:row>
      <xdr:rowOff>21896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478913"/>
          <a:ext cx="889000" cy="14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105994</xdr:rowOff>
    </xdr:from>
    <xdr:to>
      <xdr:col>50</xdr:col>
      <xdr:colOff>165100</xdr:colOff>
      <xdr:row>56</xdr:row>
      <xdr:rowOff>36144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3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52671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1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49163</xdr:rowOff>
    </xdr:from>
    <xdr:to>
      <xdr:col>45</xdr:col>
      <xdr:colOff>177800</xdr:colOff>
      <xdr:row>57</xdr:row>
      <xdr:rowOff>31492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478913"/>
          <a:ext cx="889000" cy="32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79733</xdr:rowOff>
    </xdr:from>
    <xdr:to>
      <xdr:col>46</xdr:col>
      <xdr:colOff>38100</xdr:colOff>
      <xdr:row>56</xdr:row>
      <xdr:rowOff>9883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0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1010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9175</xdr:rowOff>
    </xdr:from>
    <xdr:to>
      <xdr:col>41</xdr:col>
      <xdr:colOff>50800</xdr:colOff>
      <xdr:row>57</xdr:row>
      <xdr:rowOff>31492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81825"/>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36064</xdr:rowOff>
    </xdr:from>
    <xdr:to>
      <xdr:col>41</xdr:col>
      <xdr:colOff>101600</xdr:colOff>
      <xdr:row>55</xdr:row>
      <xdr:rowOff>137664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46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154191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24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130631</xdr:rowOff>
    </xdr:from>
    <xdr:to>
      <xdr:col>36</xdr:col>
      <xdr:colOff>165100</xdr:colOff>
      <xdr:row>56</xdr:row>
      <xdr:rowOff>60781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77308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8970</xdr:rowOff>
    </xdr:from>
    <xdr:to>
      <xdr:col>55</xdr:col>
      <xdr:colOff>50800</xdr:colOff>
      <xdr:row>57</xdr:row>
      <xdr:rowOff>110570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95347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9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142546</xdr:rowOff>
    </xdr:from>
    <xdr:to>
      <xdr:col>50</xdr:col>
      <xdr:colOff>165100</xdr:colOff>
      <xdr:row>56</xdr:row>
      <xdr:rowOff>72696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63823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6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169813</xdr:rowOff>
    </xdr:from>
    <xdr:to>
      <xdr:col>46</xdr:col>
      <xdr:colOff>38100</xdr:colOff>
      <xdr:row>55</xdr:row>
      <xdr:rowOff>99963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116490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20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152142</xdr:rowOff>
    </xdr:from>
    <xdr:to>
      <xdr:col>41</xdr:col>
      <xdr:colOff>101600</xdr:colOff>
      <xdr:row>57</xdr:row>
      <xdr:rowOff>82292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5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73419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129825</xdr:rowOff>
    </xdr:from>
    <xdr:to>
      <xdr:col>36</xdr:col>
      <xdr:colOff>165100</xdr:colOff>
      <xdr:row>57</xdr:row>
      <xdr:rowOff>59975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51102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2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112750</xdr:rowOff>
    </xdr:from>
    <xdr:to>
      <xdr:col>55</xdr:col>
      <xdr:colOff>0</xdr:colOff>
      <xdr:row>78</xdr:row>
      <xdr:rowOff>108356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971500"/>
          <a:ext cx="838200" cy="5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121463</xdr:rowOff>
    </xdr:from>
    <xdr:to>
      <xdr:col>50</xdr:col>
      <xdr:colOff>114300</xdr:colOff>
      <xdr:row>75</xdr:row>
      <xdr:rowOff>112750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637313"/>
          <a:ext cx="889000" cy="33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59055</xdr:rowOff>
    </xdr:from>
    <xdr:to>
      <xdr:col>50</xdr:col>
      <xdr:colOff>165100</xdr:colOff>
      <xdr:row>77</xdr:row>
      <xdr:rowOff>160655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151782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121463</xdr:rowOff>
    </xdr:from>
    <xdr:to>
      <xdr:col>45</xdr:col>
      <xdr:colOff>177800</xdr:colOff>
      <xdr:row>78</xdr:row>
      <xdr:rowOff>42787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637313"/>
          <a:ext cx="889000" cy="77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60782</xdr:rowOff>
    </xdr:from>
    <xdr:to>
      <xdr:col>46</xdr:col>
      <xdr:colOff>38100</xdr:colOff>
      <xdr:row>77</xdr:row>
      <xdr:rowOff>162382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153509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9080</xdr:rowOff>
    </xdr:from>
    <xdr:to>
      <xdr:col>41</xdr:col>
      <xdr:colOff>50800</xdr:colOff>
      <xdr:row>78</xdr:row>
      <xdr:rowOff>42787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382180"/>
          <a:ext cx="889000" cy="3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112128</xdr:rowOff>
    </xdr:from>
    <xdr:to>
      <xdr:col>41</xdr:col>
      <xdr:colOff>101600</xdr:colOff>
      <xdr:row>77</xdr:row>
      <xdr:rowOff>42278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4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24930</xdr:rowOff>
    </xdr:from>
    <xdr:to>
      <xdr:col>36</xdr:col>
      <xdr:colOff>165100</xdr:colOff>
      <xdr:row>77</xdr:row>
      <xdr:rowOff>126530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2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143057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57556</xdr:rowOff>
    </xdr:from>
    <xdr:to>
      <xdr:col>55</xdr:col>
      <xdr:colOff>50800</xdr:colOff>
      <xdr:row>78</xdr:row>
      <xdr:rowOff>159156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150258</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61950</xdr:rowOff>
    </xdr:from>
    <xdr:to>
      <xdr:col>50</xdr:col>
      <xdr:colOff>165100</xdr:colOff>
      <xdr:row>75</xdr:row>
      <xdr:rowOff>163550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9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8627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6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70663</xdr:rowOff>
    </xdr:from>
    <xdr:to>
      <xdr:col>46</xdr:col>
      <xdr:colOff>38100</xdr:colOff>
      <xdr:row>74</xdr:row>
      <xdr:rowOff>813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5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17340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36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163437</xdr:rowOff>
    </xdr:from>
    <xdr:to>
      <xdr:col>41</xdr:col>
      <xdr:colOff>101600</xdr:colOff>
      <xdr:row>78</xdr:row>
      <xdr:rowOff>93587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84714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4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129730</xdr:rowOff>
    </xdr:from>
    <xdr:to>
      <xdr:col>36</xdr:col>
      <xdr:colOff>165100</xdr:colOff>
      <xdr:row>78</xdr:row>
      <xdr:rowOff>59880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51007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2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81966</xdr:rowOff>
    </xdr:from>
    <xdr:to>
      <xdr:col>55</xdr:col>
      <xdr:colOff>0</xdr:colOff>
      <xdr:row>98</xdr:row>
      <xdr:rowOff>97410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84066"/>
          <a:ext cx="8382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97410</xdr:rowOff>
    </xdr:from>
    <xdr:to>
      <xdr:col>50</xdr:col>
      <xdr:colOff>114300</xdr:colOff>
      <xdr:row>98</xdr:row>
      <xdr:rowOff>143611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99510"/>
          <a:ext cx="889000" cy="4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61519</xdr:rowOff>
    </xdr:from>
    <xdr:to>
      <xdr:col>50</xdr:col>
      <xdr:colOff>165100</xdr:colOff>
      <xdr:row>96</xdr:row>
      <xdr:rowOff>163119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143611</xdr:rowOff>
    </xdr:from>
    <xdr:to>
      <xdr:col>45</xdr:col>
      <xdr:colOff>177800</xdr:colOff>
      <xdr:row>98</xdr:row>
      <xdr:rowOff>146659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94571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3848</xdr:rowOff>
    </xdr:from>
    <xdr:to>
      <xdr:col>46</xdr:col>
      <xdr:colOff>38100</xdr:colOff>
      <xdr:row>96</xdr:row>
      <xdr:rowOff>105448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121975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143535</xdr:rowOff>
    </xdr:from>
    <xdr:to>
      <xdr:col>41</xdr:col>
      <xdr:colOff>50800</xdr:colOff>
      <xdr:row>98</xdr:row>
      <xdr:rowOff>146659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945635"/>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39002</xdr:rowOff>
    </xdr:from>
    <xdr:to>
      <xdr:col>41</xdr:col>
      <xdr:colOff>101600</xdr:colOff>
      <xdr:row>96</xdr:row>
      <xdr:rowOff>140602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157129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166585</xdr:rowOff>
    </xdr:from>
    <xdr:to>
      <xdr:col>36</xdr:col>
      <xdr:colOff>165100</xdr:colOff>
      <xdr:row>97</xdr:row>
      <xdr:rowOff>96735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113262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31166</xdr:rowOff>
    </xdr:from>
    <xdr:to>
      <xdr:col>55</xdr:col>
      <xdr:colOff>50800</xdr:colOff>
      <xdr:row>98</xdr:row>
      <xdr:rowOff>132766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3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117543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46610</xdr:rowOff>
    </xdr:from>
    <xdr:to>
      <xdr:col>50</xdr:col>
      <xdr:colOff>165100</xdr:colOff>
      <xdr:row>98</xdr:row>
      <xdr:rowOff>148210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139337</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94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92811</xdr:rowOff>
    </xdr:from>
    <xdr:to>
      <xdr:col>46</xdr:col>
      <xdr:colOff>38100</xdr:colOff>
      <xdr:row>99</xdr:row>
      <xdr:rowOff>22961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14088</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9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95859</xdr:rowOff>
    </xdr:from>
    <xdr:to>
      <xdr:col>41</xdr:col>
      <xdr:colOff>101600</xdr:colOff>
      <xdr:row>99</xdr:row>
      <xdr:rowOff>26009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17136</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699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92735</xdr:rowOff>
    </xdr:from>
    <xdr:to>
      <xdr:col>36</xdr:col>
      <xdr:colOff>165100</xdr:colOff>
      <xdr:row>99</xdr:row>
      <xdr:rowOff>22885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14012</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9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27801</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14351"/>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94462</xdr:rowOff>
    </xdr:from>
    <xdr:to>
      <xdr:col>81</xdr:col>
      <xdr:colOff>101600</xdr:colOff>
      <xdr:row>38</xdr:row>
      <xdr:rowOff>24612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41139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27801</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14351"/>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27940</xdr:rowOff>
    </xdr:from>
    <xdr:to>
      <xdr:col>76</xdr:col>
      <xdr:colOff>165100</xdr:colOff>
      <xdr:row>38</xdr:row>
      <xdr:rowOff>129540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146067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149898</xdr:rowOff>
    </xdr:from>
    <xdr:to>
      <xdr:col>72</xdr:col>
      <xdr:colOff>38100</xdr:colOff>
      <xdr:row>38</xdr:row>
      <xdr:rowOff>80048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96575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109512</xdr:rowOff>
    </xdr:from>
    <xdr:to>
      <xdr:col>67</xdr:col>
      <xdr:colOff>101600</xdr:colOff>
      <xdr:row>38</xdr:row>
      <xdr:rowOff>39662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56189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148451</xdr:rowOff>
    </xdr:from>
    <xdr:to>
      <xdr:col>76</xdr:col>
      <xdr:colOff>165100</xdr:colOff>
      <xdr:row>39</xdr:row>
      <xdr:rowOff>78601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69728</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5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122261</xdr:rowOff>
    </xdr:from>
    <xdr:to>
      <xdr:col>85</xdr:col>
      <xdr:colOff>127000</xdr:colOff>
      <xdr:row>76</xdr:row>
      <xdr:rowOff>139995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52461"/>
          <a:ext cx="8382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139995</xdr:rowOff>
    </xdr:from>
    <xdr:to>
      <xdr:col>81</xdr:col>
      <xdr:colOff>50800</xdr:colOff>
      <xdr:row>76</xdr:row>
      <xdr:rowOff>143979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70195"/>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19487</xdr:rowOff>
    </xdr:from>
    <xdr:to>
      <xdr:col>81</xdr:col>
      <xdr:colOff>101600</xdr:colOff>
      <xdr:row>75</xdr:row>
      <xdr:rowOff>121087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137614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114097</xdr:rowOff>
    </xdr:from>
    <xdr:to>
      <xdr:col>76</xdr:col>
      <xdr:colOff>114300</xdr:colOff>
      <xdr:row>76</xdr:row>
      <xdr:rowOff>143979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144297"/>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36502</xdr:rowOff>
    </xdr:from>
    <xdr:to>
      <xdr:col>76</xdr:col>
      <xdr:colOff>165100</xdr:colOff>
      <xdr:row>75</xdr:row>
      <xdr:rowOff>138102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154629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7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72589</xdr:rowOff>
    </xdr:from>
    <xdr:to>
      <xdr:col>71</xdr:col>
      <xdr:colOff>177800</xdr:colOff>
      <xdr:row>76</xdr:row>
      <xdr:rowOff>114097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102789"/>
          <a:ext cx="889000" cy="4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41547</xdr:rowOff>
    </xdr:from>
    <xdr:to>
      <xdr:col>72</xdr:col>
      <xdr:colOff>38100</xdr:colOff>
      <xdr:row>75</xdr:row>
      <xdr:rowOff>143147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0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159674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28794</xdr:rowOff>
    </xdr:from>
    <xdr:to>
      <xdr:col>67</xdr:col>
      <xdr:colOff>101600</xdr:colOff>
      <xdr:row>75</xdr:row>
      <xdr:rowOff>130394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8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146921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71461</xdr:rowOff>
    </xdr:from>
    <xdr:to>
      <xdr:col>85</xdr:col>
      <xdr:colOff>177800</xdr:colOff>
      <xdr:row>77</xdr:row>
      <xdr:rowOff>1611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49888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8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89195</xdr:rowOff>
    </xdr:from>
    <xdr:to>
      <xdr:col>81</xdr:col>
      <xdr:colOff>101600</xdr:colOff>
      <xdr:row>77</xdr:row>
      <xdr:rowOff>19345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1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93179</xdr:rowOff>
    </xdr:from>
    <xdr:to>
      <xdr:col>76</xdr:col>
      <xdr:colOff>165100</xdr:colOff>
      <xdr:row>77</xdr:row>
      <xdr:rowOff>23329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14456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1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63297</xdr:rowOff>
    </xdr:from>
    <xdr:to>
      <xdr:col>72</xdr:col>
      <xdr:colOff>38100</xdr:colOff>
      <xdr:row>76</xdr:row>
      <xdr:rowOff>164897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156024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21789</xdr:rowOff>
    </xdr:from>
    <xdr:to>
      <xdr:col>67</xdr:col>
      <xdr:colOff>101600</xdr:colOff>
      <xdr:row>76</xdr:row>
      <xdr:rowOff>123389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114516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4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150864</xdr:rowOff>
    </xdr:from>
    <xdr:to>
      <xdr:col>85</xdr:col>
      <xdr:colOff>127000</xdr:colOff>
      <xdr:row>99</xdr:row>
      <xdr:rowOff>15246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81514"/>
          <a:ext cx="838200" cy="20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104553</xdr:rowOff>
    </xdr:from>
    <xdr:to>
      <xdr:col>81</xdr:col>
      <xdr:colOff>50800</xdr:colOff>
      <xdr:row>99</xdr:row>
      <xdr:rowOff>15246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06653"/>
          <a:ext cx="889000" cy="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5099</xdr:rowOff>
    </xdr:from>
    <xdr:to>
      <xdr:col>81</xdr:col>
      <xdr:colOff>101600</xdr:colOff>
      <xdr:row>97</xdr:row>
      <xdr:rowOff>106699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3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123226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39936</xdr:rowOff>
    </xdr:from>
    <xdr:to>
      <xdr:col>76</xdr:col>
      <xdr:colOff>114300</xdr:colOff>
      <xdr:row>98</xdr:row>
      <xdr:rowOff>104553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42036"/>
          <a:ext cx="889000" cy="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150774</xdr:rowOff>
    </xdr:from>
    <xdr:to>
      <xdr:col>76</xdr:col>
      <xdr:colOff>165100</xdr:colOff>
      <xdr:row>98</xdr:row>
      <xdr:rowOff>80924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97451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5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39936</xdr:rowOff>
    </xdr:from>
    <xdr:to>
      <xdr:col>71</xdr:col>
      <xdr:colOff>177800</xdr:colOff>
      <xdr:row>98</xdr:row>
      <xdr:rowOff>165360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42036"/>
          <a:ext cx="889000" cy="1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120771</xdr:rowOff>
    </xdr:from>
    <xdr:to>
      <xdr:col>72</xdr:col>
      <xdr:colOff>38100</xdr:colOff>
      <xdr:row>98</xdr:row>
      <xdr:rowOff>50921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67448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90043</xdr:rowOff>
    </xdr:from>
    <xdr:to>
      <xdr:col>67</xdr:col>
      <xdr:colOff>101600</xdr:colOff>
      <xdr:row>98</xdr:row>
      <xdr:rowOff>20193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36720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100064</xdr:rowOff>
    </xdr:from>
    <xdr:to>
      <xdr:col>85</xdr:col>
      <xdr:colOff>177800</xdr:colOff>
      <xdr:row>98</xdr:row>
      <xdr:rowOff>30214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78491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135896</xdr:rowOff>
    </xdr:from>
    <xdr:to>
      <xdr:col>81</xdr:col>
      <xdr:colOff>101600</xdr:colOff>
      <xdr:row>99</xdr:row>
      <xdr:rowOff>66046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57173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3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53753</xdr:rowOff>
    </xdr:from>
    <xdr:to>
      <xdr:col>76</xdr:col>
      <xdr:colOff>165100</xdr:colOff>
      <xdr:row>98</xdr:row>
      <xdr:rowOff>155353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146480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160586</xdr:rowOff>
    </xdr:from>
    <xdr:to>
      <xdr:col>72</xdr:col>
      <xdr:colOff>38100</xdr:colOff>
      <xdr:row>98</xdr:row>
      <xdr:rowOff>90736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81863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88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114560</xdr:rowOff>
    </xdr:from>
    <xdr:to>
      <xdr:col>67</xdr:col>
      <xdr:colOff>101600</xdr:colOff>
      <xdr:row>99</xdr:row>
      <xdr:rowOff>44710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35837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0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161080</xdr:rowOff>
    </xdr:from>
    <xdr:to>
      <xdr:col>112</xdr:col>
      <xdr:colOff>38100</xdr:colOff>
      <xdr:row>37</xdr:row>
      <xdr:rowOff>91230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107757</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1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78384</xdr:rowOff>
    </xdr:from>
    <xdr:to>
      <xdr:col>107</xdr:col>
      <xdr:colOff>101600</xdr:colOff>
      <xdr:row>38</xdr:row>
      <xdr:rowOff>8534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25061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1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85071</xdr:rowOff>
    </xdr:from>
    <xdr:to>
      <xdr:col>102</xdr:col>
      <xdr:colOff>165100</xdr:colOff>
      <xdr:row>38</xdr:row>
      <xdr:rowOff>15221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4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31748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0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20777</xdr:rowOff>
    </xdr:from>
    <xdr:to>
      <xdr:col>98</xdr:col>
      <xdr:colOff>38100</xdr:colOff>
      <xdr:row>37</xdr:row>
      <xdr:rowOff>122377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138904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31991</xdr:rowOff>
    </xdr:from>
    <xdr:to>
      <xdr:col>116</xdr:col>
      <xdr:colOff>63500</xdr:colOff>
      <xdr:row>59</xdr:row>
      <xdr:rowOff>33286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47541"/>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33286</xdr:rowOff>
    </xdr:from>
    <xdr:to>
      <xdr:col>111</xdr:col>
      <xdr:colOff>177800</xdr:colOff>
      <xdr:row>59</xdr:row>
      <xdr:rowOff>33401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4883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75794</xdr:rowOff>
    </xdr:from>
    <xdr:to>
      <xdr:col>112</xdr:col>
      <xdr:colOff>38100</xdr:colOff>
      <xdr:row>58</xdr:row>
      <xdr:rowOff>5944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22471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33401</xdr:rowOff>
    </xdr:from>
    <xdr:to>
      <xdr:col>107</xdr:col>
      <xdr:colOff>50800</xdr:colOff>
      <xdr:row>59</xdr:row>
      <xdr:rowOff>34201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4895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120371</xdr:rowOff>
    </xdr:from>
    <xdr:to>
      <xdr:col>107</xdr:col>
      <xdr:colOff>101600</xdr:colOff>
      <xdr:row>58</xdr:row>
      <xdr:rowOff>50521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67048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34201</xdr:rowOff>
    </xdr:from>
    <xdr:to>
      <xdr:col>102</xdr:col>
      <xdr:colOff>114300</xdr:colOff>
      <xdr:row>59</xdr:row>
      <xdr:rowOff>35039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4975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114160</xdr:rowOff>
    </xdr:from>
    <xdr:to>
      <xdr:col>102</xdr:col>
      <xdr:colOff>165100</xdr:colOff>
      <xdr:row>58</xdr:row>
      <xdr:rowOff>44310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60837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107683</xdr:rowOff>
    </xdr:from>
    <xdr:to>
      <xdr:col>98</xdr:col>
      <xdr:colOff>38100</xdr:colOff>
      <xdr:row>58</xdr:row>
      <xdr:rowOff>37833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54360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152641</xdr:rowOff>
    </xdr:from>
    <xdr:to>
      <xdr:col>116</xdr:col>
      <xdr:colOff>114300</xdr:colOff>
      <xdr:row>59</xdr:row>
      <xdr:rowOff>82791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67568</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1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153936</xdr:rowOff>
    </xdr:from>
    <xdr:to>
      <xdr:col>112</xdr:col>
      <xdr:colOff>38100</xdr:colOff>
      <xdr:row>59</xdr:row>
      <xdr:rowOff>84086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75213</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9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154051</xdr:rowOff>
    </xdr:from>
    <xdr:to>
      <xdr:col>107</xdr:col>
      <xdr:colOff>101600</xdr:colOff>
      <xdr:row>59</xdr:row>
      <xdr:rowOff>84201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75328</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154851</xdr:rowOff>
    </xdr:from>
    <xdr:to>
      <xdr:col>102</xdr:col>
      <xdr:colOff>165100</xdr:colOff>
      <xdr:row>59</xdr:row>
      <xdr:rowOff>85001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76128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9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155689</xdr:rowOff>
    </xdr:from>
    <xdr:to>
      <xdr:col>98</xdr:col>
      <xdr:colOff>38100</xdr:colOff>
      <xdr:row>59</xdr:row>
      <xdr:rowOff>85839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76966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9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16656</xdr:rowOff>
    </xdr:from>
    <xdr:to>
      <xdr:col>116</xdr:col>
      <xdr:colOff>63500</xdr:colOff>
      <xdr:row>76</xdr:row>
      <xdr:rowOff>43831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46856"/>
          <a:ext cx="838200" cy="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154845</xdr:rowOff>
    </xdr:from>
    <xdr:to>
      <xdr:col>111</xdr:col>
      <xdr:colOff>177800</xdr:colOff>
      <xdr:row>76</xdr:row>
      <xdr:rowOff>43831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842145"/>
          <a:ext cx="889000" cy="23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27092</xdr:rowOff>
    </xdr:from>
    <xdr:to>
      <xdr:col>112</xdr:col>
      <xdr:colOff>38100</xdr:colOff>
      <xdr:row>75</xdr:row>
      <xdr:rowOff>128692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8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145219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6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154845</xdr:rowOff>
    </xdr:from>
    <xdr:to>
      <xdr:col>107</xdr:col>
      <xdr:colOff>50800</xdr:colOff>
      <xdr:row>75</xdr:row>
      <xdr:rowOff>33286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842145"/>
          <a:ext cx="889000" cy="4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70755</xdr:rowOff>
    </xdr:from>
    <xdr:to>
      <xdr:col>107</xdr:col>
      <xdr:colOff>101600</xdr:colOff>
      <xdr:row>74</xdr:row>
      <xdr:rowOff>905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58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17432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3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166018</xdr:rowOff>
    </xdr:from>
    <xdr:to>
      <xdr:col>102</xdr:col>
      <xdr:colOff>114300</xdr:colOff>
      <xdr:row>75</xdr:row>
      <xdr:rowOff>33286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853318"/>
          <a:ext cx="889000" cy="3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84842</xdr:rowOff>
    </xdr:from>
    <xdr:to>
      <xdr:col>102</xdr:col>
      <xdr:colOff>165100</xdr:colOff>
      <xdr:row>74</xdr:row>
      <xdr:rowOff>14992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31519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3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84413</xdr:rowOff>
    </xdr:from>
    <xdr:to>
      <xdr:col>98</xdr:col>
      <xdr:colOff>38100</xdr:colOff>
      <xdr:row>74</xdr:row>
      <xdr:rowOff>14563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60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31090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37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137306</xdr:rowOff>
    </xdr:from>
    <xdr:to>
      <xdr:col>116</xdr:col>
      <xdr:colOff>114300</xdr:colOff>
      <xdr:row>76</xdr:row>
      <xdr:rowOff>67456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115733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164481</xdr:rowOff>
    </xdr:from>
    <xdr:to>
      <xdr:col>112</xdr:col>
      <xdr:colOff>38100</xdr:colOff>
      <xdr:row>76</xdr:row>
      <xdr:rowOff>94631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2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85758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104045</xdr:rowOff>
    </xdr:from>
    <xdr:to>
      <xdr:col>107</xdr:col>
      <xdr:colOff>101600</xdr:colOff>
      <xdr:row>75</xdr:row>
      <xdr:rowOff>34195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7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25322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8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153936</xdr:rowOff>
    </xdr:from>
    <xdr:to>
      <xdr:col>102</xdr:col>
      <xdr:colOff>165100</xdr:colOff>
      <xdr:row>75</xdr:row>
      <xdr:rowOff>84086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75213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3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115218</xdr:rowOff>
    </xdr:from>
    <xdr:to>
      <xdr:col>98</xdr:col>
      <xdr:colOff>38100</xdr:colOff>
      <xdr:row>75</xdr:row>
      <xdr:rowOff>45368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0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36495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9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381,837</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58,086</a:t>
          </a:r>
          <a:r>
            <a:rPr kumimoji="1" lang="ja-JP" altLang="en-US" sz="1300">
              <a:latin typeface="ＭＳ Ｐゴシック" panose="020B0600070205080204" pitchFamily="50" charset="-128"/>
              <a:ea typeface="ＭＳ Ｐゴシック" panose="020B0600070205080204" pitchFamily="50" charset="-128"/>
            </a:rPr>
            <a:t>円となっており、全国・県・類似団体平均を大きく下回っている。これは、人口千人当たりの職員数やラスパイレス指数（給与水準）が全国・県・類似団体平均を下回っていることが主な要因である。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111,114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23,344</a:t>
          </a:r>
          <a:r>
            <a:rPr kumimoji="1" lang="ja-JP" altLang="en-US" sz="1300">
              <a:latin typeface="ＭＳ Ｐゴシック" panose="020B0600070205080204" pitchFamily="50" charset="-128"/>
              <a:ea typeface="ＭＳ Ｐゴシック" panose="020B0600070205080204" pitchFamily="50" charset="-128"/>
            </a:rPr>
            <a:t>円増加しているものの類似団体平均を下回った。増加した要因としては、子育て世帯への臨時特別給付支給事業を実施したことによる。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30,068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円となっており、類似団体平均を下回っている。これは臨時地方道整備事業債等の償還が終了したことが主な要因である。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12,414</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10,881</a:t>
          </a:r>
          <a:r>
            <a:rPr kumimoji="1" lang="ja-JP" altLang="en-US" sz="1300">
              <a:latin typeface="ＭＳ Ｐゴシック" panose="020B0600070205080204" pitchFamily="50" charset="-128"/>
              <a:ea typeface="ＭＳ Ｐゴシック" panose="020B0600070205080204" pitchFamily="50" charset="-128"/>
            </a:rPr>
            <a:t>円増加している。財政調整基金や減債基金への積立を実施したことが主な要因である。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50,540
48,243
65.76
20,993,420
19,298,056
1,606,662
11,364,368
16,934,267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12141</xdr:rowOff>
    </xdr:from>
    <xdr:to>
      <xdr:col>24</xdr:col>
      <xdr:colOff>63500</xdr:colOff>
      <xdr:row>34</xdr:row>
      <xdr:rowOff>54204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41441"/>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54204</xdr:rowOff>
    </xdr:from>
    <xdr:to>
      <xdr:col>19</xdr:col>
      <xdr:colOff>177800</xdr:colOff>
      <xdr:row>34</xdr:row>
      <xdr:rowOff>138786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8350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33122</xdr:rowOff>
    </xdr:from>
    <xdr:to>
      <xdr:col>20</xdr:col>
      <xdr:colOff>38100</xdr:colOff>
      <xdr:row>34</xdr:row>
      <xdr:rowOff>134722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125849</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128727</xdr:rowOff>
    </xdr:from>
    <xdr:to>
      <xdr:col>15</xdr:col>
      <xdr:colOff>50800</xdr:colOff>
      <xdr:row>34</xdr:row>
      <xdr:rowOff>138786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5802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31750</xdr:rowOff>
    </xdr:from>
    <xdr:to>
      <xdr:col>15</xdr:col>
      <xdr:colOff>101600</xdr:colOff>
      <xdr:row>34</xdr:row>
      <xdr:rowOff>133350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149877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111811</xdr:rowOff>
    </xdr:from>
    <xdr:to>
      <xdr:col>10</xdr:col>
      <xdr:colOff>114300</xdr:colOff>
      <xdr:row>34</xdr:row>
      <xdr:rowOff>128727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1111"/>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47295</xdr:rowOff>
    </xdr:from>
    <xdr:to>
      <xdr:col>10</xdr:col>
      <xdr:colOff>165100</xdr:colOff>
      <xdr:row>34</xdr:row>
      <xdr:rowOff>148895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165422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29921</xdr:rowOff>
    </xdr:from>
    <xdr:to>
      <xdr:col>6</xdr:col>
      <xdr:colOff>38100</xdr:colOff>
      <xdr:row>34</xdr:row>
      <xdr:rowOff>131521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148048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3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132791</xdr:rowOff>
    </xdr:from>
    <xdr:to>
      <xdr:col>24</xdr:col>
      <xdr:colOff>114300</xdr:colOff>
      <xdr:row>34</xdr:row>
      <xdr:rowOff>62941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155668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3404</xdr:rowOff>
    </xdr:from>
    <xdr:to>
      <xdr:col>20</xdr:col>
      <xdr:colOff>38100</xdr:colOff>
      <xdr:row>34</xdr:row>
      <xdr:rowOff>105004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121531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0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87986</xdr:rowOff>
    </xdr:from>
    <xdr:to>
      <xdr:col>15</xdr:col>
      <xdr:colOff>101600</xdr:colOff>
      <xdr:row>35</xdr:row>
      <xdr:rowOff>18136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9263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77927</xdr:rowOff>
    </xdr:from>
    <xdr:to>
      <xdr:col>10</xdr:col>
      <xdr:colOff>165100</xdr:colOff>
      <xdr:row>35</xdr:row>
      <xdr:rowOff>8077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170654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9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61011</xdr:rowOff>
    </xdr:from>
    <xdr:to>
      <xdr:col>6</xdr:col>
      <xdr:colOff>38100</xdr:colOff>
      <xdr:row>34</xdr:row>
      <xdr:rowOff>162611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153738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8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34155</xdr:rowOff>
    </xdr:from>
    <xdr:to>
      <xdr:col>24</xdr:col>
      <xdr:colOff>63500</xdr:colOff>
      <xdr:row>56</xdr:row>
      <xdr:rowOff>154445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778105"/>
          <a:ext cx="838200" cy="97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34155</xdr:rowOff>
    </xdr:from>
    <xdr:to>
      <xdr:col>19</xdr:col>
      <xdr:colOff>177800</xdr:colOff>
      <xdr:row>54</xdr:row>
      <xdr:rowOff>148630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778105"/>
          <a:ext cx="889000" cy="62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40231</xdr:rowOff>
    </xdr:from>
    <xdr:to>
      <xdr:col>20</xdr:col>
      <xdr:colOff>38100</xdr:colOff>
      <xdr:row>51</xdr:row>
      <xdr:rowOff>141831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132958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148630</xdr:rowOff>
    </xdr:from>
    <xdr:to>
      <xdr:col>15</xdr:col>
      <xdr:colOff>50800</xdr:colOff>
      <xdr:row>57</xdr:row>
      <xdr:rowOff>42629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06930"/>
          <a:ext cx="889000" cy="40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866</xdr:rowOff>
    </xdr:from>
    <xdr:to>
      <xdr:col>15</xdr:col>
      <xdr:colOff>101600</xdr:colOff>
      <xdr:row>56</xdr:row>
      <xdr:rowOff>102466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93593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42629</xdr:rowOff>
    </xdr:from>
    <xdr:to>
      <xdr:col>10</xdr:col>
      <xdr:colOff>114300</xdr:colOff>
      <xdr:row>57</xdr:row>
      <xdr:rowOff>94986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15279"/>
          <a:ext cx="889000" cy="5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56492</xdr:rowOff>
    </xdr:from>
    <xdr:to>
      <xdr:col>10</xdr:col>
      <xdr:colOff>165100</xdr:colOff>
      <xdr:row>56</xdr:row>
      <xdr:rowOff>158092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3169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42387</xdr:rowOff>
    </xdr:from>
    <xdr:to>
      <xdr:col>6</xdr:col>
      <xdr:colOff>38100</xdr:colOff>
      <xdr:row>56</xdr:row>
      <xdr:rowOff>143987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43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160514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1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103645</xdr:rowOff>
    </xdr:from>
    <xdr:to>
      <xdr:col>24</xdr:col>
      <xdr:colOff>114300</xdr:colOff>
      <xdr:row>57</xdr:row>
      <xdr:rowOff>33795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82072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154805</xdr:rowOff>
    </xdr:from>
    <xdr:to>
      <xdr:col>20</xdr:col>
      <xdr:colOff>38100</xdr:colOff>
      <xdr:row>51</xdr:row>
      <xdr:rowOff>84955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101482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5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97830</xdr:rowOff>
    </xdr:from>
    <xdr:to>
      <xdr:col>15</xdr:col>
      <xdr:colOff>101600</xdr:colOff>
      <xdr:row>55</xdr:row>
      <xdr:rowOff>27980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44507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13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163279</xdr:rowOff>
    </xdr:from>
    <xdr:to>
      <xdr:col>10</xdr:col>
      <xdr:colOff>165100</xdr:colOff>
      <xdr:row>57</xdr:row>
      <xdr:rowOff>93429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84556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5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44186</xdr:rowOff>
    </xdr:from>
    <xdr:to>
      <xdr:col>6</xdr:col>
      <xdr:colOff>38100</xdr:colOff>
      <xdr:row>57</xdr:row>
      <xdr:rowOff>145786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136913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92520</xdr:rowOff>
    </xdr:from>
    <xdr:to>
      <xdr:col>24</xdr:col>
      <xdr:colOff>63500</xdr:colOff>
      <xdr:row>78</xdr:row>
      <xdr:rowOff>86182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2720"/>
          <a:ext cx="838200" cy="3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86182</xdr:rowOff>
    </xdr:from>
    <xdr:to>
      <xdr:col>19</xdr:col>
      <xdr:colOff>177800</xdr:colOff>
      <xdr:row>78</xdr:row>
      <xdr:rowOff>122289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59282"/>
          <a:ext cx="889000" cy="3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135636</xdr:rowOff>
    </xdr:from>
    <xdr:to>
      <xdr:col>20</xdr:col>
      <xdr:colOff>38100</xdr:colOff>
      <xdr:row>76</xdr:row>
      <xdr:rowOff>65785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943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82313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6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122289</xdr:rowOff>
    </xdr:from>
    <xdr:to>
      <xdr:col>15</xdr:col>
      <xdr:colOff>50800</xdr:colOff>
      <xdr:row>79</xdr:row>
      <xdr:rowOff>763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95389"/>
          <a:ext cx="8890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106908</xdr:rowOff>
    </xdr:from>
    <xdr:to>
      <xdr:col>15</xdr:col>
      <xdr:colOff>101600</xdr:colOff>
      <xdr:row>77</xdr:row>
      <xdr:rowOff>37058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3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53586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1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157696</xdr:rowOff>
    </xdr:from>
    <xdr:to>
      <xdr:col>10</xdr:col>
      <xdr:colOff>114300</xdr:colOff>
      <xdr:row>79</xdr:row>
      <xdr:rowOff>763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30796"/>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11976</xdr:rowOff>
    </xdr:from>
    <xdr:to>
      <xdr:col>10</xdr:col>
      <xdr:colOff>165100</xdr:colOff>
      <xdr:row>77</xdr:row>
      <xdr:rowOff>113576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130103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8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76695</xdr:rowOff>
    </xdr:from>
    <xdr:to>
      <xdr:col>6</xdr:col>
      <xdr:colOff>38100</xdr:colOff>
      <xdr:row>77</xdr:row>
      <xdr:rowOff>6845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23372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8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41720</xdr:rowOff>
    </xdr:from>
    <xdr:to>
      <xdr:col>24</xdr:col>
      <xdr:colOff>114300</xdr:colOff>
      <xdr:row>76</xdr:row>
      <xdr:rowOff>143320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20147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35382</xdr:rowOff>
    </xdr:from>
    <xdr:to>
      <xdr:col>20</xdr:col>
      <xdr:colOff>38100</xdr:colOff>
      <xdr:row>78</xdr:row>
      <xdr:rowOff>136982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128109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71489</xdr:rowOff>
    </xdr:from>
    <xdr:to>
      <xdr:col>15</xdr:col>
      <xdr:colOff>101600</xdr:colOff>
      <xdr:row>79</xdr:row>
      <xdr:rowOff>1639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164216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3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121413</xdr:rowOff>
    </xdr:from>
    <xdr:to>
      <xdr:col>10</xdr:col>
      <xdr:colOff>165100</xdr:colOff>
      <xdr:row>79</xdr:row>
      <xdr:rowOff>51563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42690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8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106896</xdr:rowOff>
    </xdr:from>
    <xdr:to>
      <xdr:col>6</xdr:col>
      <xdr:colOff>38100</xdr:colOff>
      <xdr:row>79</xdr:row>
      <xdr:rowOff>37046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28173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7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3544</xdr:rowOff>
    </xdr:from>
    <xdr:to>
      <xdr:col>24</xdr:col>
      <xdr:colOff>62865</xdr:colOff>
      <xdr:row>97</xdr:row>
      <xdr:rowOff>48768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4044"/>
          <a:ext cx="1270" cy="12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52595</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48768</xdr:rowOff>
    </xdr:from>
    <xdr:to>
      <xdr:col>24</xdr:col>
      <xdr:colOff>152400</xdr:colOff>
      <xdr:row>97</xdr:row>
      <xdr:rowOff>48768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7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121671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3544</xdr:rowOff>
    </xdr:from>
    <xdr:to>
      <xdr:col>24</xdr:col>
      <xdr:colOff>152400</xdr:colOff>
      <xdr:row>90</xdr:row>
      <xdr:rowOff>3544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4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29032</xdr:rowOff>
    </xdr:from>
    <xdr:to>
      <xdr:col>24</xdr:col>
      <xdr:colOff>63500</xdr:colOff>
      <xdr:row>97</xdr:row>
      <xdr:rowOff>48768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59682"/>
          <a:ext cx="8382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84510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61633</xdr:rowOff>
    </xdr:from>
    <xdr:to>
      <xdr:col>24</xdr:col>
      <xdr:colOff>114300</xdr:colOff>
      <xdr:row>95</xdr:row>
      <xdr:rowOff>163233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4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29032</xdr:rowOff>
    </xdr:from>
    <xdr:to>
      <xdr:col>19</xdr:col>
      <xdr:colOff>177800</xdr:colOff>
      <xdr:row>97</xdr:row>
      <xdr:rowOff>137097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59682"/>
          <a:ext cx="889000" cy="10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82474</xdr:rowOff>
    </xdr:from>
    <xdr:to>
      <xdr:col>20</xdr:col>
      <xdr:colOff>38100</xdr:colOff>
      <xdr:row>96</xdr:row>
      <xdr:rowOff>12624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29151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4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133389</xdr:rowOff>
    </xdr:from>
    <xdr:to>
      <xdr:col>15</xdr:col>
      <xdr:colOff>50800</xdr:colOff>
      <xdr:row>97</xdr:row>
      <xdr:rowOff>137097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64039"/>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139064</xdr:rowOff>
    </xdr:from>
    <xdr:to>
      <xdr:col>15</xdr:col>
      <xdr:colOff>101600</xdr:colOff>
      <xdr:row>96</xdr:row>
      <xdr:rowOff>69214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2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85741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0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111086</xdr:rowOff>
    </xdr:from>
    <xdr:to>
      <xdr:col>10</xdr:col>
      <xdr:colOff>114300</xdr:colOff>
      <xdr:row>97</xdr:row>
      <xdr:rowOff>133389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41736"/>
          <a:ext cx="889000" cy="2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79490</xdr:rowOff>
    </xdr:from>
    <xdr:to>
      <xdr:col>10</xdr:col>
      <xdr:colOff>165100</xdr:colOff>
      <xdr:row>96</xdr:row>
      <xdr:rowOff>9640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26167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25895</xdr:rowOff>
    </xdr:from>
    <xdr:to>
      <xdr:col>6</xdr:col>
      <xdr:colOff>38100</xdr:colOff>
      <xdr:row>96</xdr:row>
      <xdr:rowOff>127495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144022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169418</xdr:rowOff>
    </xdr:from>
    <xdr:to>
      <xdr:col>24</xdr:col>
      <xdr:colOff>114300</xdr:colOff>
      <xdr:row>97</xdr:row>
      <xdr:rowOff>99568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84345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4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149682</xdr:rowOff>
    </xdr:from>
    <xdr:to>
      <xdr:col>20</xdr:col>
      <xdr:colOff>38100</xdr:colOff>
      <xdr:row>97</xdr:row>
      <xdr:rowOff>79832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0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70959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0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86297</xdr:rowOff>
    </xdr:from>
    <xdr:to>
      <xdr:col>15</xdr:col>
      <xdr:colOff>101600</xdr:colOff>
      <xdr:row>98</xdr:row>
      <xdr:rowOff>16447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7574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82589</xdr:rowOff>
    </xdr:from>
    <xdr:to>
      <xdr:col>10</xdr:col>
      <xdr:colOff>165100</xdr:colOff>
      <xdr:row>98</xdr:row>
      <xdr:rowOff>12739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0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60286</xdr:rowOff>
    </xdr:from>
    <xdr:to>
      <xdr:col>6</xdr:col>
      <xdr:colOff>38100</xdr:colOff>
      <xdr:row>97</xdr:row>
      <xdr:rowOff>161886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153013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8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42011</xdr:rowOff>
    </xdr:from>
    <xdr:to>
      <xdr:col>55</xdr:col>
      <xdr:colOff>0</xdr:colOff>
      <xdr:row>39</xdr:row>
      <xdr:rowOff>43612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28561"/>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42011</xdr:rowOff>
    </xdr:from>
    <xdr:to>
      <xdr:col>50</xdr:col>
      <xdr:colOff>114300</xdr:colOff>
      <xdr:row>39</xdr:row>
      <xdr:rowOff>42393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2856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135382</xdr:rowOff>
    </xdr:from>
    <xdr:to>
      <xdr:col>50</xdr:col>
      <xdr:colOff>165100</xdr:colOff>
      <xdr:row>39</xdr:row>
      <xdr:rowOff>65532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82059</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2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42393</xdr:rowOff>
    </xdr:from>
    <xdr:to>
      <xdr:col>45</xdr:col>
      <xdr:colOff>177800</xdr:colOff>
      <xdr:row>39</xdr:row>
      <xdr:rowOff>43231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2894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135610</xdr:rowOff>
    </xdr:from>
    <xdr:to>
      <xdr:col>46</xdr:col>
      <xdr:colOff>38100</xdr:colOff>
      <xdr:row>39</xdr:row>
      <xdr:rowOff>65760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82288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43079</xdr:rowOff>
    </xdr:from>
    <xdr:to>
      <xdr:col>41</xdr:col>
      <xdr:colOff>50800</xdr:colOff>
      <xdr:row>39</xdr:row>
      <xdr:rowOff>43231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2962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98730</xdr:rowOff>
    </xdr:from>
    <xdr:to>
      <xdr:col>41</xdr:col>
      <xdr:colOff>101600</xdr:colOff>
      <xdr:row>39</xdr:row>
      <xdr:rowOff>28880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45407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8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137363</xdr:rowOff>
    </xdr:from>
    <xdr:to>
      <xdr:col>36</xdr:col>
      <xdr:colOff>165100</xdr:colOff>
      <xdr:row>39</xdr:row>
      <xdr:rowOff>67513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65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84040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4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164262</xdr:rowOff>
    </xdr:from>
    <xdr:to>
      <xdr:col>55</xdr:col>
      <xdr:colOff>50800</xdr:colOff>
      <xdr:row>39</xdr:row>
      <xdr:rowOff>94412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79189</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4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162661</xdr:rowOff>
    </xdr:from>
    <xdr:to>
      <xdr:col>50</xdr:col>
      <xdr:colOff>165100</xdr:colOff>
      <xdr:row>39</xdr:row>
      <xdr:rowOff>92811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83938</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770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163043</xdr:rowOff>
    </xdr:from>
    <xdr:to>
      <xdr:col>46</xdr:col>
      <xdr:colOff>38100</xdr:colOff>
      <xdr:row>39</xdr:row>
      <xdr:rowOff>93193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84320</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163881</xdr:rowOff>
    </xdr:from>
    <xdr:to>
      <xdr:col>41</xdr:col>
      <xdr:colOff>101600</xdr:colOff>
      <xdr:row>39</xdr:row>
      <xdr:rowOff>94031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85158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163729</xdr:rowOff>
    </xdr:from>
    <xdr:to>
      <xdr:col>36</xdr:col>
      <xdr:colOff>165100</xdr:colOff>
      <xdr:row>39</xdr:row>
      <xdr:rowOff>93879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85006</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49247</xdr:rowOff>
    </xdr:from>
    <xdr:to>
      <xdr:col>55</xdr:col>
      <xdr:colOff>0</xdr:colOff>
      <xdr:row>58</xdr:row>
      <xdr:rowOff>56188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93347"/>
          <a:ext cx="8382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56142</xdr:rowOff>
    </xdr:from>
    <xdr:to>
      <xdr:col>50</xdr:col>
      <xdr:colOff>114300</xdr:colOff>
      <xdr:row>58</xdr:row>
      <xdr:rowOff>56188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0024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58057</xdr:rowOff>
    </xdr:from>
    <xdr:to>
      <xdr:col>50</xdr:col>
      <xdr:colOff>165100</xdr:colOff>
      <xdr:row>57</xdr:row>
      <xdr:rowOff>159657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3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4734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56142</xdr:rowOff>
    </xdr:from>
    <xdr:to>
      <xdr:col>45</xdr:col>
      <xdr:colOff>177800</xdr:colOff>
      <xdr:row>58</xdr:row>
      <xdr:rowOff>61830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00242"/>
          <a:ext cx="889000" cy="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66908</xdr:rowOff>
    </xdr:from>
    <xdr:to>
      <xdr:col>46</xdr:col>
      <xdr:colOff>38100</xdr:colOff>
      <xdr:row>57</xdr:row>
      <xdr:rowOff>168508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3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13585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46761</xdr:rowOff>
    </xdr:from>
    <xdr:to>
      <xdr:col>41</xdr:col>
      <xdr:colOff>50800</xdr:colOff>
      <xdr:row>58</xdr:row>
      <xdr:rowOff>61830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90861"/>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62867</xdr:rowOff>
    </xdr:from>
    <xdr:to>
      <xdr:col>41</xdr:col>
      <xdr:colOff>101600</xdr:colOff>
      <xdr:row>57</xdr:row>
      <xdr:rowOff>164467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9544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1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87181</xdr:rowOff>
    </xdr:from>
    <xdr:to>
      <xdr:col>36</xdr:col>
      <xdr:colOff>165100</xdr:colOff>
      <xdr:row>58</xdr:row>
      <xdr:rowOff>17331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5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33858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3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169897</xdr:rowOff>
    </xdr:from>
    <xdr:to>
      <xdr:col>55</xdr:col>
      <xdr:colOff>50800</xdr:colOff>
      <xdr:row>58</xdr:row>
      <xdr:rowOff>100047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4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109334</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5388</xdr:rowOff>
    </xdr:from>
    <xdr:to>
      <xdr:col>50</xdr:col>
      <xdr:colOff>165100</xdr:colOff>
      <xdr:row>58</xdr:row>
      <xdr:rowOff>106988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4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98115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4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5342</xdr:rowOff>
    </xdr:from>
    <xdr:to>
      <xdr:col>46</xdr:col>
      <xdr:colOff>38100</xdr:colOff>
      <xdr:row>58</xdr:row>
      <xdr:rowOff>106942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98069</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11030</xdr:rowOff>
    </xdr:from>
    <xdr:to>
      <xdr:col>41</xdr:col>
      <xdr:colOff>101600</xdr:colOff>
      <xdr:row>58</xdr:row>
      <xdr:rowOff>112630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103757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4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167411</xdr:rowOff>
    </xdr:from>
    <xdr:to>
      <xdr:col>36</xdr:col>
      <xdr:colOff>165100</xdr:colOff>
      <xdr:row>58</xdr:row>
      <xdr:rowOff>97561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88688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3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69086</xdr:rowOff>
    </xdr:from>
    <xdr:to>
      <xdr:col>55</xdr:col>
      <xdr:colOff>0</xdr:colOff>
      <xdr:row>77</xdr:row>
      <xdr:rowOff>101867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70736"/>
          <a:ext cx="8382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101867</xdr:rowOff>
    </xdr:from>
    <xdr:to>
      <xdr:col>50</xdr:col>
      <xdr:colOff>114300</xdr:colOff>
      <xdr:row>78</xdr:row>
      <xdr:rowOff>35435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03517"/>
          <a:ext cx="889000" cy="10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29350</xdr:rowOff>
    </xdr:from>
    <xdr:to>
      <xdr:col>50</xdr:col>
      <xdr:colOff>165100</xdr:colOff>
      <xdr:row>76</xdr:row>
      <xdr:rowOff>130950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0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147476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8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35207</xdr:rowOff>
    </xdr:from>
    <xdr:to>
      <xdr:col>45</xdr:col>
      <xdr:colOff>177800</xdr:colOff>
      <xdr:row>78</xdr:row>
      <xdr:rowOff>35435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0830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36894</xdr:rowOff>
    </xdr:from>
    <xdr:to>
      <xdr:col>46</xdr:col>
      <xdr:colOff>38100</xdr:colOff>
      <xdr:row>77</xdr:row>
      <xdr:rowOff>138494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3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155021</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301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34818</xdr:rowOff>
    </xdr:from>
    <xdr:to>
      <xdr:col>41</xdr:col>
      <xdr:colOff>50800</xdr:colOff>
      <xdr:row>78</xdr:row>
      <xdr:rowOff>35207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07918"/>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21623</xdr:rowOff>
    </xdr:from>
    <xdr:to>
      <xdr:col>41</xdr:col>
      <xdr:colOff>101600</xdr:colOff>
      <xdr:row>77</xdr:row>
      <xdr:rowOff>123223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2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139750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9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10878</xdr:rowOff>
    </xdr:from>
    <xdr:to>
      <xdr:col>36</xdr:col>
      <xdr:colOff>165100</xdr:colOff>
      <xdr:row>77</xdr:row>
      <xdr:rowOff>112478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129005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98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18286</xdr:rowOff>
    </xdr:from>
    <xdr:to>
      <xdr:col>55</xdr:col>
      <xdr:colOff>50800</xdr:colOff>
      <xdr:row>77</xdr:row>
      <xdr:rowOff>119886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1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168163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9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51067</xdr:rowOff>
    </xdr:from>
    <xdr:to>
      <xdr:col>50</xdr:col>
      <xdr:colOff>165100</xdr:colOff>
      <xdr:row>77</xdr:row>
      <xdr:rowOff>152667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143794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34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156085</xdr:rowOff>
    </xdr:from>
    <xdr:to>
      <xdr:col>46</xdr:col>
      <xdr:colOff>38100</xdr:colOff>
      <xdr:row>78</xdr:row>
      <xdr:rowOff>86235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5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77362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155857</xdr:rowOff>
    </xdr:from>
    <xdr:to>
      <xdr:col>41</xdr:col>
      <xdr:colOff>101600</xdr:colOff>
      <xdr:row>78</xdr:row>
      <xdr:rowOff>86007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5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77134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5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155468</xdr:rowOff>
    </xdr:from>
    <xdr:to>
      <xdr:col>36</xdr:col>
      <xdr:colOff>165100</xdr:colOff>
      <xdr:row>78</xdr:row>
      <xdr:rowOff>85618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76745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103487</xdr:rowOff>
    </xdr:from>
    <xdr:to>
      <xdr:col>55</xdr:col>
      <xdr:colOff>0</xdr:colOff>
      <xdr:row>98</xdr:row>
      <xdr:rowOff>34716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34137"/>
          <a:ext cx="8382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30487</xdr:rowOff>
    </xdr:from>
    <xdr:to>
      <xdr:col>50</xdr:col>
      <xdr:colOff>114300</xdr:colOff>
      <xdr:row>98</xdr:row>
      <xdr:rowOff>34716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832587"/>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56572</xdr:rowOff>
    </xdr:from>
    <xdr:to>
      <xdr:col>50</xdr:col>
      <xdr:colOff>165100</xdr:colOff>
      <xdr:row>96</xdr:row>
      <xdr:rowOff>158172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1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3249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2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135432</xdr:rowOff>
    </xdr:from>
    <xdr:to>
      <xdr:col>45</xdr:col>
      <xdr:colOff>177800</xdr:colOff>
      <xdr:row>98</xdr:row>
      <xdr:rowOff>30487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66082"/>
          <a:ext cx="889000" cy="6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81356</xdr:rowOff>
    </xdr:from>
    <xdr:to>
      <xdr:col>46</xdr:col>
      <xdr:colOff>38100</xdr:colOff>
      <xdr:row>97</xdr:row>
      <xdr:rowOff>11506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4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3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102191</xdr:rowOff>
    </xdr:from>
    <xdr:to>
      <xdr:col>41</xdr:col>
      <xdr:colOff>50800</xdr:colOff>
      <xdr:row>97</xdr:row>
      <xdr:rowOff>135432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32841"/>
          <a:ext cx="889000" cy="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123456</xdr:rowOff>
    </xdr:from>
    <xdr:to>
      <xdr:col>41</xdr:col>
      <xdr:colOff>101600</xdr:colOff>
      <xdr:row>96</xdr:row>
      <xdr:rowOff>53606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70133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18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19692</xdr:rowOff>
    </xdr:from>
    <xdr:to>
      <xdr:col>36</xdr:col>
      <xdr:colOff>165100</xdr:colOff>
      <xdr:row>96</xdr:row>
      <xdr:rowOff>121292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7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137819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2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52687</xdr:rowOff>
    </xdr:from>
    <xdr:to>
      <xdr:col>55</xdr:col>
      <xdr:colOff>50800</xdr:colOff>
      <xdr:row>97</xdr:row>
      <xdr:rowOff>154287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31114</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155366</xdr:rowOff>
    </xdr:from>
    <xdr:to>
      <xdr:col>50</xdr:col>
      <xdr:colOff>165100</xdr:colOff>
      <xdr:row>98</xdr:row>
      <xdr:rowOff>85516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76643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7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151137</xdr:rowOff>
    </xdr:from>
    <xdr:to>
      <xdr:col>46</xdr:col>
      <xdr:colOff>38100</xdr:colOff>
      <xdr:row>98</xdr:row>
      <xdr:rowOff>81287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72414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7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84632</xdr:rowOff>
    </xdr:from>
    <xdr:to>
      <xdr:col>41</xdr:col>
      <xdr:colOff>101600</xdr:colOff>
      <xdr:row>98</xdr:row>
      <xdr:rowOff>14782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5909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0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51391</xdr:rowOff>
    </xdr:from>
    <xdr:to>
      <xdr:col>36</xdr:col>
      <xdr:colOff>165100</xdr:colOff>
      <xdr:row>97</xdr:row>
      <xdr:rowOff>152991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144118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7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39939</xdr:rowOff>
    </xdr:from>
    <xdr:to>
      <xdr:col>85</xdr:col>
      <xdr:colOff>127000</xdr:colOff>
      <xdr:row>37</xdr:row>
      <xdr:rowOff>77750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383589"/>
          <a:ext cx="8382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39939</xdr:rowOff>
    </xdr:from>
    <xdr:to>
      <xdr:col>81</xdr:col>
      <xdr:colOff>50800</xdr:colOff>
      <xdr:row>37</xdr:row>
      <xdr:rowOff>142306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383589"/>
          <a:ext cx="889000" cy="10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154737</xdr:rowOff>
    </xdr:from>
    <xdr:to>
      <xdr:col>81</xdr:col>
      <xdr:colOff>101600</xdr:colOff>
      <xdr:row>35</xdr:row>
      <xdr:rowOff>84887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101414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142306</xdr:rowOff>
    </xdr:from>
    <xdr:to>
      <xdr:col>76</xdr:col>
      <xdr:colOff>114300</xdr:colOff>
      <xdr:row>37</xdr:row>
      <xdr:rowOff>152090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85956"/>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124104</xdr:rowOff>
    </xdr:from>
    <xdr:to>
      <xdr:col>76</xdr:col>
      <xdr:colOff>165100</xdr:colOff>
      <xdr:row>36</xdr:row>
      <xdr:rowOff>54254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12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70781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152090</xdr:rowOff>
    </xdr:from>
    <xdr:to>
      <xdr:col>71</xdr:col>
      <xdr:colOff>177800</xdr:colOff>
      <xdr:row>37</xdr:row>
      <xdr:rowOff>166812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95740"/>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115418</xdr:rowOff>
    </xdr:from>
    <xdr:to>
      <xdr:col>72</xdr:col>
      <xdr:colOff>38100</xdr:colOff>
      <xdr:row>36</xdr:row>
      <xdr:rowOff>45568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11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62095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89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5507</xdr:rowOff>
    </xdr:from>
    <xdr:to>
      <xdr:col>67</xdr:col>
      <xdr:colOff>101600</xdr:colOff>
      <xdr:row>36</xdr:row>
      <xdr:rowOff>107107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123634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95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26950</xdr:rowOff>
    </xdr:from>
    <xdr:to>
      <xdr:col>85</xdr:col>
      <xdr:colOff>177800</xdr:colOff>
      <xdr:row>37</xdr:row>
      <xdr:rowOff>128550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5377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160589</xdr:rowOff>
    </xdr:from>
    <xdr:to>
      <xdr:col>81</xdr:col>
      <xdr:colOff>101600</xdr:colOff>
      <xdr:row>37</xdr:row>
      <xdr:rowOff>90739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81866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2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91506</xdr:rowOff>
    </xdr:from>
    <xdr:to>
      <xdr:col>76</xdr:col>
      <xdr:colOff>165100</xdr:colOff>
      <xdr:row>38</xdr:row>
      <xdr:rowOff>21656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12783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2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101290</xdr:rowOff>
    </xdr:from>
    <xdr:to>
      <xdr:col>72</xdr:col>
      <xdr:colOff>38100</xdr:colOff>
      <xdr:row>38</xdr:row>
      <xdr:rowOff>31440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22567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3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116012</xdr:rowOff>
    </xdr:from>
    <xdr:to>
      <xdr:col>67</xdr:col>
      <xdr:colOff>101600</xdr:colOff>
      <xdr:row>38</xdr:row>
      <xdr:rowOff>46162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5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37289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5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148787</xdr:rowOff>
    </xdr:from>
    <xdr:to>
      <xdr:col>85</xdr:col>
      <xdr:colOff>127000</xdr:colOff>
      <xdr:row>56</xdr:row>
      <xdr:rowOff>157740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78537"/>
          <a:ext cx="838200" cy="18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148787</xdr:rowOff>
    </xdr:from>
    <xdr:to>
      <xdr:col>81</xdr:col>
      <xdr:colOff>50800</xdr:colOff>
      <xdr:row>56</xdr:row>
      <xdr:rowOff>48146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578537"/>
          <a:ext cx="889000" cy="7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166110</xdr:rowOff>
    </xdr:from>
    <xdr:to>
      <xdr:col>81</xdr:col>
      <xdr:colOff>101600</xdr:colOff>
      <xdr:row>54</xdr:row>
      <xdr:rowOff>96260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25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112787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02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48146</xdr:rowOff>
    </xdr:from>
    <xdr:to>
      <xdr:col>76</xdr:col>
      <xdr:colOff>114300</xdr:colOff>
      <xdr:row>57</xdr:row>
      <xdr:rowOff>52413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49346"/>
          <a:ext cx="889000" cy="1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166395</xdr:rowOff>
    </xdr:from>
    <xdr:to>
      <xdr:col>76</xdr:col>
      <xdr:colOff>165100</xdr:colOff>
      <xdr:row>54</xdr:row>
      <xdr:rowOff>96545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2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113072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02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37459</xdr:rowOff>
    </xdr:from>
    <xdr:to>
      <xdr:col>71</xdr:col>
      <xdr:colOff>177800</xdr:colOff>
      <xdr:row>57</xdr:row>
      <xdr:rowOff>52413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10109"/>
          <a:ext cx="8890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75317</xdr:rowOff>
    </xdr:from>
    <xdr:to>
      <xdr:col>72</xdr:col>
      <xdr:colOff>38100</xdr:colOff>
      <xdr:row>55</xdr:row>
      <xdr:rowOff>5467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3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21994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148469</xdr:rowOff>
    </xdr:from>
    <xdr:to>
      <xdr:col>67</xdr:col>
      <xdr:colOff>101600</xdr:colOff>
      <xdr:row>55</xdr:row>
      <xdr:rowOff>78619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4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95146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18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106940</xdr:rowOff>
    </xdr:from>
    <xdr:to>
      <xdr:col>85</xdr:col>
      <xdr:colOff>177800</xdr:colOff>
      <xdr:row>57</xdr:row>
      <xdr:rowOff>37090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85367</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97987</xdr:rowOff>
    </xdr:from>
    <xdr:to>
      <xdr:col>81</xdr:col>
      <xdr:colOff>101600</xdr:colOff>
      <xdr:row>56</xdr:row>
      <xdr:rowOff>28137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19264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168796</xdr:rowOff>
    </xdr:from>
    <xdr:to>
      <xdr:col>76</xdr:col>
      <xdr:colOff>165100</xdr:colOff>
      <xdr:row>56</xdr:row>
      <xdr:rowOff>98946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90073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1613</xdr:rowOff>
    </xdr:from>
    <xdr:to>
      <xdr:col>72</xdr:col>
      <xdr:colOff>38100</xdr:colOff>
      <xdr:row>57</xdr:row>
      <xdr:rowOff>103213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94340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158109</xdr:rowOff>
    </xdr:from>
    <xdr:to>
      <xdr:col>67</xdr:col>
      <xdr:colOff>101600</xdr:colOff>
      <xdr:row>57</xdr:row>
      <xdr:rowOff>88259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79386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27800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72350"/>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94462</xdr:rowOff>
    </xdr:from>
    <xdr:to>
      <xdr:col>81</xdr:col>
      <xdr:colOff>101600</xdr:colOff>
      <xdr:row>78</xdr:row>
      <xdr:rowOff>24612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41139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7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27800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72350"/>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27939</xdr:rowOff>
    </xdr:from>
    <xdr:to>
      <xdr:col>76</xdr:col>
      <xdr:colOff>165100</xdr:colOff>
      <xdr:row>78</xdr:row>
      <xdr:rowOff>129539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146066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149898</xdr:rowOff>
    </xdr:from>
    <xdr:to>
      <xdr:col>72</xdr:col>
      <xdr:colOff>38100</xdr:colOff>
      <xdr:row>78</xdr:row>
      <xdr:rowOff>80048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96575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109513</xdr:rowOff>
    </xdr:from>
    <xdr:to>
      <xdr:col>67</xdr:col>
      <xdr:colOff>101600</xdr:colOff>
      <xdr:row>78</xdr:row>
      <xdr:rowOff>39663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56190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148450</xdr:rowOff>
    </xdr:from>
    <xdr:to>
      <xdr:col>76</xdr:col>
      <xdr:colOff>165100</xdr:colOff>
      <xdr:row>79</xdr:row>
      <xdr:rowOff>78600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69727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1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122261</xdr:rowOff>
    </xdr:from>
    <xdr:to>
      <xdr:col>85</xdr:col>
      <xdr:colOff>127000</xdr:colOff>
      <xdr:row>96</xdr:row>
      <xdr:rowOff>139995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81461"/>
          <a:ext cx="8382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139995</xdr:rowOff>
    </xdr:from>
    <xdr:to>
      <xdr:col>81</xdr:col>
      <xdr:colOff>50800</xdr:colOff>
      <xdr:row>96</xdr:row>
      <xdr:rowOff>143979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99195"/>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19487</xdr:rowOff>
    </xdr:from>
    <xdr:to>
      <xdr:col>81</xdr:col>
      <xdr:colOff>101600</xdr:colOff>
      <xdr:row>95</xdr:row>
      <xdr:rowOff>121087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0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137614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08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114097</xdr:rowOff>
    </xdr:from>
    <xdr:to>
      <xdr:col>76</xdr:col>
      <xdr:colOff>114300</xdr:colOff>
      <xdr:row>96</xdr:row>
      <xdr:rowOff>143979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573297"/>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36485</xdr:rowOff>
    </xdr:from>
    <xdr:to>
      <xdr:col>76</xdr:col>
      <xdr:colOff>165100</xdr:colOff>
      <xdr:row>95</xdr:row>
      <xdr:rowOff>138085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2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154612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09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72589</xdr:rowOff>
    </xdr:from>
    <xdr:to>
      <xdr:col>71</xdr:col>
      <xdr:colOff>177800</xdr:colOff>
      <xdr:row>96</xdr:row>
      <xdr:rowOff>114097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31789"/>
          <a:ext cx="889000" cy="4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41548</xdr:rowOff>
    </xdr:from>
    <xdr:to>
      <xdr:col>72</xdr:col>
      <xdr:colOff>38100</xdr:colOff>
      <xdr:row>95</xdr:row>
      <xdr:rowOff>143148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2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159675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28795</xdr:rowOff>
    </xdr:from>
    <xdr:to>
      <xdr:col>67</xdr:col>
      <xdr:colOff>101600</xdr:colOff>
      <xdr:row>95</xdr:row>
      <xdr:rowOff>130395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146922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71461</xdr:rowOff>
    </xdr:from>
    <xdr:to>
      <xdr:col>85</xdr:col>
      <xdr:colOff>177800</xdr:colOff>
      <xdr:row>97</xdr:row>
      <xdr:rowOff>1611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49888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0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89195</xdr:rowOff>
    </xdr:from>
    <xdr:to>
      <xdr:col>81</xdr:col>
      <xdr:colOff>101600</xdr:colOff>
      <xdr:row>97</xdr:row>
      <xdr:rowOff>19345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10472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4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93179</xdr:rowOff>
    </xdr:from>
    <xdr:to>
      <xdr:col>76</xdr:col>
      <xdr:colOff>165100</xdr:colOff>
      <xdr:row>97</xdr:row>
      <xdr:rowOff>23329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14456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4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63297</xdr:rowOff>
    </xdr:from>
    <xdr:to>
      <xdr:col>72</xdr:col>
      <xdr:colOff>38100</xdr:colOff>
      <xdr:row>96</xdr:row>
      <xdr:rowOff>164897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156024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1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21789</xdr:rowOff>
    </xdr:from>
    <xdr:to>
      <xdr:col>67</xdr:col>
      <xdr:colOff>101600</xdr:colOff>
      <xdr:row>96</xdr:row>
      <xdr:rowOff>123389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114516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162281</xdr:rowOff>
    </xdr:from>
    <xdr:to>
      <xdr:col>112</xdr:col>
      <xdr:colOff>38100</xdr:colOff>
      <xdr:row>39</xdr:row>
      <xdr:rowOff>92431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7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108958</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52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162585</xdr:rowOff>
    </xdr:from>
    <xdr:to>
      <xdr:col>107</xdr:col>
      <xdr:colOff>101600</xdr:colOff>
      <xdr:row>39</xdr:row>
      <xdr:rowOff>92735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7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109262</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52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158852</xdr:rowOff>
    </xdr:from>
    <xdr:to>
      <xdr:col>102</xdr:col>
      <xdr:colOff>165100</xdr:colOff>
      <xdr:row>39</xdr:row>
      <xdr:rowOff>89002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105529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159462</xdr:rowOff>
    </xdr:from>
    <xdr:to>
      <xdr:col>98</xdr:col>
      <xdr:colOff>38100</xdr:colOff>
      <xdr:row>39</xdr:row>
      <xdr:rowOff>89612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106138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99333" y="6449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概ね、住民一人当たりのコストは類似団体内平均や茨城県平均を下回る数値となっているが、令和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年度との比較をすると下記のとおりである。</a:t>
          </a:r>
        </a:p>
        <a:p>
          <a:r>
            <a:rPr kumimoji="1" lang="ja-JP" altLang="en-US" sz="1300">
              <a:latin typeface="ＭＳ Ｐゴシック" panose="020B0600070205080204" pitchFamily="50" charset="-128"/>
              <a:ea typeface="ＭＳ Ｐゴシック" panose="020B0600070205080204" pitchFamily="50" charset="-128"/>
            </a:rPr>
            <a:t>　議会費は、住民一人当たり</a:t>
          </a:r>
          <a:r>
            <a:rPr kumimoji="1" lang="en-US" altLang="ja-JP" sz="1300">
              <a:latin typeface="ＭＳ Ｐゴシック" panose="020B0600070205080204" pitchFamily="50" charset="-128"/>
              <a:ea typeface="ＭＳ Ｐゴシック" panose="020B0600070205080204" pitchFamily="50" charset="-128"/>
            </a:rPr>
            <a:t>3,779</a:t>
          </a:r>
          <a:r>
            <a:rPr kumimoji="1" lang="ja-JP" altLang="en-US" sz="1300">
              <a:latin typeface="ＭＳ Ｐゴシック" panose="020B0600070205080204" pitchFamily="50" charset="-128"/>
              <a:ea typeface="ＭＳ Ｐゴシック" panose="020B0600070205080204" pitchFamily="50" charset="-128"/>
            </a:rPr>
            <a:t>円となっており、議会フロア映像配信等設置工事の影響等により、令和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％増加し、類似団体平均を上回った。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53,065</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年度をもって特別定額給付金給付事業や市庁舎建設事業が完了したことによる事業費減の影響等により、令和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156,715</a:t>
          </a:r>
          <a:r>
            <a:rPr kumimoji="1" lang="ja-JP" altLang="en-US" sz="1300">
              <a:latin typeface="ＭＳ Ｐゴシック" panose="020B0600070205080204" pitchFamily="50" charset="-128"/>
              <a:ea typeface="ＭＳ Ｐゴシック" panose="020B0600070205080204" pitchFamily="50" charset="-128"/>
            </a:rPr>
            <a:t>円となっており、子育て世帯への臨時給付支給事業等の実施による事業費の増より、令和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9,892</a:t>
          </a:r>
          <a:r>
            <a:rPr kumimoji="1" lang="ja-JP" altLang="en-US" sz="1300">
              <a:latin typeface="ＭＳ Ｐゴシック" panose="020B0600070205080204" pitchFamily="50" charset="-128"/>
              <a:ea typeface="ＭＳ Ｐゴシック" panose="020B0600070205080204" pitchFamily="50" charset="-128"/>
            </a:rPr>
            <a:t>円となっており、畑地帯総合整備事業負担金等の増により、令和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41,053</a:t>
          </a:r>
          <a:r>
            <a:rPr kumimoji="1" lang="ja-JP" altLang="en-US" sz="1300">
              <a:latin typeface="ＭＳ Ｐゴシック" panose="020B0600070205080204" pitchFamily="50" charset="-128"/>
              <a:ea typeface="ＭＳ Ｐゴシック" panose="020B0600070205080204" pitchFamily="50" charset="-128"/>
            </a:rPr>
            <a:t>円となっており、小中学校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環境整備事業、元公民館解体事業等の減少により、令和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財政調整基金残高は、積立ての実施により、前年度から</a:t>
          </a:r>
          <a:r>
            <a:rPr kumimoji="1" lang="en-US" altLang="ja-JP" sz="1100">
              <a:latin typeface="ＭＳ ゴシック" pitchFamily="49" charset="-128"/>
              <a:ea typeface="ＭＳ ゴシック" pitchFamily="49" charset="-128"/>
            </a:rPr>
            <a:t>1.37</a:t>
          </a:r>
          <a:r>
            <a:rPr kumimoji="1" lang="ja-JP" altLang="en-US" sz="1100">
              <a:latin typeface="ＭＳ ゴシック" pitchFamily="49" charset="-128"/>
              <a:ea typeface="ＭＳ ゴシック" pitchFamily="49" charset="-128"/>
            </a:rPr>
            <a:t>ポイント増の</a:t>
          </a:r>
          <a:r>
            <a:rPr kumimoji="1" lang="en-US" altLang="ja-JP" sz="1100">
              <a:latin typeface="ＭＳ ゴシック" pitchFamily="49" charset="-128"/>
              <a:ea typeface="ＭＳ ゴシック" pitchFamily="49" charset="-128"/>
            </a:rPr>
            <a:t>17.31</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また、実質収支額と実質単年度収支については、歳入の減少幅を歳出の減少幅が上回ったため、実質収支額では前年度比</a:t>
          </a:r>
          <a:r>
            <a:rPr kumimoji="1" lang="en-US" altLang="ja-JP" sz="1100">
              <a:latin typeface="ＭＳ ゴシック" pitchFamily="49" charset="-128"/>
              <a:ea typeface="ＭＳ ゴシック" pitchFamily="49" charset="-128"/>
            </a:rPr>
            <a:t>4.67</a:t>
          </a:r>
          <a:r>
            <a:rPr kumimoji="1" lang="ja-JP" altLang="en-US" sz="1100">
              <a:latin typeface="ＭＳ ゴシック" pitchFamily="49" charset="-128"/>
              <a:ea typeface="ＭＳ ゴシック" pitchFamily="49" charset="-128"/>
            </a:rPr>
            <a:t>ポイント増の</a:t>
          </a:r>
          <a:r>
            <a:rPr kumimoji="1" lang="en-US" altLang="ja-JP" sz="1100">
              <a:latin typeface="ＭＳ ゴシック" pitchFamily="49" charset="-128"/>
              <a:ea typeface="ＭＳ ゴシック" pitchFamily="49" charset="-128"/>
            </a:rPr>
            <a:t>14.14</a:t>
          </a:r>
          <a:r>
            <a:rPr kumimoji="1" lang="ja-JP" altLang="en-US" sz="1100">
              <a:latin typeface="ＭＳ ゴシック" pitchFamily="49" charset="-128"/>
              <a:ea typeface="ＭＳ ゴシック" pitchFamily="49" charset="-128"/>
            </a:rPr>
            <a:t>％、実質単年度収支では、前年度比</a:t>
          </a:r>
          <a:r>
            <a:rPr kumimoji="1" lang="en-US" altLang="ja-JP" sz="1100">
              <a:latin typeface="ＭＳ ゴシック" pitchFamily="49" charset="-128"/>
              <a:ea typeface="ＭＳ ゴシック" pitchFamily="49" charset="-128"/>
            </a:rPr>
            <a:t>5.27</a:t>
          </a:r>
          <a:r>
            <a:rPr kumimoji="1" lang="ja-JP" altLang="en-US" sz="1100">
              <a:latin typeface="ＭＳ ゴシック" pitchFamily="49" charset="-128"/>
              <a:ea typeface="ＭＳ ゴシック" pitchFamily="49" charset="-128"/>
            </a:rPr>
            <a:t>ポイント増の</a:t>
          </a:r>
          <a:r>
            <a:rPr kumimoji="1" lang="en-US" altLang="ja-JP" sz="1100">
              <a:latin typeface="ＭＳ ゴシック" pitchFamily="49" charset="-128"/>
              <a:ea typeface="ＭＳ ゴシック" pitchFamily="49" charset="-128"/>
            </a:rPr>
            <a:t>7.22</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年度は国庫支出金の減により歳入が減少した一方で、令和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までに市庁舎建設事業が完了し、それに係る支出が減となったことで歳出は減少した。引き続き地方税の徴収強化による歳入確保に加え、企業会計等の健全化による補助費等の抑制、人件費削減等の継続など、行財政改革の取組みによる歳出の削減を推進し、健全な財政運営を行う。</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年度に引き続き、実質収支が赤字の会計や資金不足となる会計はなかった。そのため、連結実質赤字比率は算定されなかった。</a:t>
          </a:r>
        </a:p>
        <a:p>
          <a:r>
            <a:rPr kumimoji="1" lang="ja-JP" altLang="en-US" sz="1400">
              <a:latin typeface="ＭＳ ゴシック" pitchFamily="49" charset="-128"/>
              <a:ea typeface="ＭＳ ゴシック" pitchFamily="49" charset="-128"/>
            </a:rPr>
            <a:t>　標準財政規模に対する実質収支額及び資金余剰額の合計の比率は、一般会計において実質収支が約</a:t>
          </a:r>
          <a:r>
            <a:rPr kumimoji="1" lang="en-US" altLang="ja-JP" sz="1400">
              <a:latin typeface="ＭＳ ゴシック" pitchFamily="49" charset="-128"/>
              <a:ea typeface="ＭＳ ゴシック" pitchFamily="49" charset="-128"/>
            </a:rPr>
            <a:t>584</a:t>
          </a:r>
          <a:r>
            <a:rPr kumimoji="1" lang="ja-JP" altLang="en-US" sz="1400">
              <a:latin typeface="ＭＳ ゴシック" pitchFamily="49" charset="-128"/>
              <a:ea typeface="ＭＳ ゴシック" pitchFamily="49" charset="-128"/>
            </a:rPr>
            <a:t>百万円の増（</a:t>
          </a:r>
          <a:r>
            <a:rPr kumimoji="1" lang="en-US" altLang="ja-JP" sz="1400">
              <a:latin typeface="ＭＳ ゴシック" pitchFamily="49" charset="-128"/>
              <a:ea typeface="ＭＳ ゴシック" pitchFamily="49" charset="-128"/>
            </a:rPr>
            <a:t>4.69</a:t>
          </a:r>
          <a:r>
            <a:rPr kumimoji="1" lang="ja-JP" altLang="en-US" sz="1400">
              <a:latin typeface="ＭＳ ゴシック" pitchFamily="49" charset="-128"/>
              <a:ea typeface="ＭＳ ゴシック" pitchFamily="49" charset="-128"/>
            </a:rPr>
            <a:t>ポイント増）、南部第二土地区画整理事業においては</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百万円の増（</a:t>
          </a:r>
          <a:r>
            <a:rPr kumimoji="1" lang="en-US" altLang="ja-JP" sz="1400">
              <a:latin typeface="ＭＳ ゴシック" pitchFamily="49" charset="-128"/>
              <a:ea typeface="ＭＳ ゴシック" pitchFamily="49" charset="-128"/>
            </a:rPr>
            <a:t>0.18</a:t>
          </a:r>
          <a:r>
            <a:rPr kumimoji="1" lang="ja-JP" altLang="en-US" sz="1400">
              <a:latin typeface="ＭＳ ゴシック" pitchFamily="49" charset="-128"/>
              <a:ea typeface="ＭＳ ゴシック" pitchFamily="49" charset="-128"/>
            </a:rPr>
            <a:t>ポイント増）となったことにより、全会計合計では</a:t>
          </a:r>
          <a:r>
            <a:rPr kumimoji="1" lang="en-US" altLang="ja-JP" sz="1400">
              <a:latin typeface="ＭＳ ゴシック" pitchFamily="49" charset="-128"/>
              <a:ea typeface="ＭＳ ゴシック" pitchFamily="49" charset="-128"/>
            </a:rPr>
            <a:t>1.94</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31.46%</a:t>
          </a:r>
          <a:r>
            <a:rPr kumimoji="1" lang="ja-JP" altLang="en-US" sz="1400">
              <a:latin typeface="ＭＳ ゴシック" pitchFamily="49" charset="-128"/>
              <a:ea typeface="ＭＳ ゴシック" pitchFamily="49" charset="-128"/>
            </a:rPr>
            <a:t>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実質公債費比率の各算定項目の主な増減は次のとおりである。</a:t>
          </a:r>
        </a:p>
        <a:p>
          <a:r>
            <a:rPr kumimoji="1" lang="ja-JP" altLang="en-US" sz="1400">
              <a:latin typeface="ＭＳ ゴシック" pitchFamily="49" charset="-128"/>
              <a:ea typeface="ＭＳ ゴシック" pitchFamily="49" charset="-128"/>
            </a:rPr>
            <a:t>　公債費の元利償還金の額が約</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百万円の増、公営企業の公債費に要する繰入金の額が約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百万円の増となった影響等により、元利償還金等の額は前年度から約</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算入公債費等においては、元利償還金の財源として都市計画税の充当額が増となったことにより、全体で約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年度末時点で満期一括償還地方債の償還終了となったため、満期一括償還の財源とするための減債基金残高は</a:t>
          </a:r>
          <a:r>
            <a:rPr kumimoji="1" lang="en-US" altLang="ja-JP" sz="1200">
              <a:latin typeface="ＭＳ ゴシック" pitchFamily="49" charset="-128"/>
              <a:ea typeface="ＭＳ ゴシック" pitchFamily="49" charset="-128"/>
            </a:rPr>
            <a:t>0</a:t>
          </a:r>
          <a:r>
            <a:rPr kumimoji="1" lang="ja-JP" altLang="en-US" sz="1200">
              <a:latin typeface="ＭＳ ゴシック" pitchFamily="49" charset="-128"/>
              <a:ea typeface="ＭＳ ゴシック" pitchFamily="49" charset="-128"/>
            </a:rPr>
            <a:t>百万円となっている。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将来負担額の各算定項目の主な増減は次のとおりである。</a:t>
          </a:r>
        </a:p>
        <a:p>
          <a:r>
            <a:rPr kumimoji="1" lang="ja-JP" altLang="en-US" sz="1400">
              <a:latin typeface="ＭＳ ゴシック" pitchFamily="49" charset="-128"/>
              <a:ea typeface="ＭＳ ゴシック" pitchFamily="49" charset="-128"/>
            </a:rPr>
            <a:t>　債務負担行為に基づく支出予定額は、土地区画整理組合借入金償還費助成金の減により約</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百万円の減、公営企業債等繰入見込額は、公営企業地方債現在高の減により約</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百万円の減、また、地方債現在高は学校給食センター施設整備事業債等の減により約</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百万円の減であった。将来負担額全体では、約</a:t>
          </a:r>
          <a:r>
            <a:rPr kumimoji="1" lang="en-US" altLang="ja-JP" sz="1400">
              <a:latin typeface="ＭＳ ゴシック" pitchFamily="49" charset="-128"/>
              <a:ea typeface="ＭＳ ゴシック" pitchFamily="49" charset="-128"/>
            </a:rPr>
            <a:t>289</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将来負担額から差し引く充当可能財源においては、充当可能基金が、財政調整基金及び減債基金等の積立ての実施に伴い約</a:t>
          </a:r>
          <a:r>
            <a:rPr kumimoji="1" lang="en-US" altLang="ja-JP" sz="1400">
              <a:latin typeface="ＭＳ ゴシック" pitchFamily="49" charset="-128"/>
              <a:ea typeface="ＭＳ ゴシック" pitchFamily="49" charset="-128"/>
            </a:rPr>
            <a:t>972</a:t>
          </a:r>
          <a:r>
            <a:rPr kumimoji="1" lang="ja-JP" altLang="en-US" sz="1400">
              <a:latin typeface="ＭＳ ゴシック" pitchFamily="49" charset="-128"/>
              <a:ea typeface="ＭＳ ゴシック" pitchFamily="49" charset="-128"/>
            </a:rPr>
            <a:t>百万円の増、基準財政需要額算入見込額が、下水道費算入額の減等に伴い約</a:t>
          </a:r>
          <a:r>
            <a:rPr kumimoji="1" lang="en-US" altLang="ja-JP" sz="1400">
              <a:latin typeface="ＭＳ ゴシック" pitchFamily="49" charset="-128"/>
              <a:ea typeface="ＭＳ ゴシック" pitchFamily="49" charset="-128"/>
            </a:rPr>
            <a:t>239</a:t>
          </a:r>
          <a:r>
            <a:rPr kumimoji="1" lang="ja-JP" altLang="en-US" sz="1400">
              <a:latin typeface="ＭＳ ゴシック" pitchFamily="49" charset="-128"/>
              <a:ea typeface="ＭＳ ゴシック" pitchFamily="49" charset="-128"/>
            </a:rPr>
            <a:t>百万円減少し、充当可能財源全体では約</a:t>
          </a:r>
          <a:r>
            <a:rPr kumimoji="1" lang="en-US" altLang="ja-JP" sz="1400">
              <a:latin typeface="ＭＳ ゴシック" pitchFamily="49" charset="-128"/>
              <a:ea typeface="ＭＳ ゴシック" pitchFamily="49" charset="-128"/>
            </a:rPr>
            <a:t>913</a:t>
          </a:r>
          <a:r>
            <a:rPr kumimoji="1" lang="ja-JP" altLang="en-US" sz="1400">
              <a:latin typeface="ＭＳ ゴシック" pitchFamily="49" charset="-128"/>
              <a:ea typeface="ＭＳ ゴシック" pitchFamily="49" charset="-128"/>
            </a:rPr>
            <a:t>百万円の増となった。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茨城県結城市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財政調整基金は積立ての実施により約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百万円の増、減債基金も積立ての実施により約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百万円の増となった。特定目的基金については、学校建設事業基金への約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百万円の積立て及び公共施設長寿命化等推進基金への約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百万円の積立ての一方で、災害対策基金を約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百万円を取崩したことなどにより、合計で約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財政調整基金と減債基金については、標準財政規模の約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程度を積立額残高合計の目途として、決算状況を勘案し適宜取崩し、積立てを行っていく。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特定目的基金については、老朽化した公共施設を計画的に修繕するため、平成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公共施設等長寿命化基金を新たに設置しており、決算状況を踏まえながら適宜積立てを行っていく。その他の特定目的金についても基金の設置目的に合致する事業の進捗と決算状況を勘案しながら適宜取崩し、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学校建設事業基金：市内小学校及び中学校の施設建設事業を推進するための財源とする。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公共施設長寿命化等推進基金：公共施設等の修繕による長寿命化及び改築等による更新を計画的に推進するための財源とする。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奨学基金：市内生徒・学生の進学者に対し奨学資金を貸与するための財源とする。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学校建設事業基金：市内小学校及び中学校の施設建設事業を推進するため、新設校等建設の将来見通しに備え約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百万円の積立てを実施した。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公共施設長寿命化等推進基金：公共施設の維持管理経費に対し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相当の額を予算の範囲内で積立てたことにより約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公共施設等長寿命化等推進基金：公共施設の修繕・改築を計画的に実施するため、公共施設の維持管理に要する経費の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相当の額を、予算の範囲以内で積立ていく。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学校建設事業基金：基金の設置目的に合致する事業の進捗と決算状況を勘案し、適宜取崩し、積立てを行っていく。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奨学基金：基金の設置目的に合致する事業の進捗と決算状況を勘案し、適宜取崩し、積立てを行っていく。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収支の状況により積立てを実施したことで約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景気の動向に伴う市税の減収や、災害への備え等のため、標準財政規模の約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程度を残高の目途として、決算状況を勘案し積立てを行っていく。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臨時財政対策債償還基金等を積立てたことにより、約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減債基金の残高が標準財政規模の約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程度となるよう、決算状況を踏まえながら適宜取崩し、積立てを行う。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opLeftCell="A34" workbookViewId="0">
      <selection activeCell="Z54" sqref="Z54"/>
    </sheetView>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82" t="s">
        <v>
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7"/>
      <c r="DK1" s="177"/>
      <c r="DL1" s="177"/>
      <c r="DM1" s="177"/>
      <c r="DN1" s="177"/>
      <c r="DO1" s="177"/>
    </row>
    <row r="2" spans="1:119" ht="24.75" thickBot="1" x14ac:dyDescent="0.2">
      <c r="B2" s="178" t="s">
        <v>
80</v>
      </c>
      <c r="C2" s="178"/>
      <c r="D2" s="179"/>
    </row>
    <row r="3" spans="1:119" ht="18.75" customHeight="1" thickBot="1" x14ac:dyDescent="0.2">
      <c r="A3" s="177"/>
      <c r="B3" s="383" t="s">
        <v>
81</v>
      </c>
      <c r="C3" s="384"/>
      <c r="D3" s="384"/>
      <c r="E3" s="385"/>
      <c r="F3" s="385"/>
      <c r="G3" s="385"/>
      <c r="H3" s="385"/>
      <c r="I3" s="385"/>
      <c r="J3" s="385"/>
      <c r="K3" s="385"/>
      <c r="L3" s="385" t="s">
        <v>
82</v>
      </c>
      <c r="M3" s="385"/>
      <c r="N3" s="385"/>
      <c r="O3" s="385"/>
      <c r="P3" s="385"/>
      <c r="Q3" s="385"/>
      <c r="R3" s="392"/>
      <c r="S3" s="392"/>
      <c r="T3" s="392"/>
      <c r="U3" s="392"/>
      <c r="V3" s="393"/>
      <c r="W3" s="367" t="s">
        <v>
83</v>
      </c>
      <c r="X3" s="368"/>
      <c r="Y3" s="368"/>
      <c r="Z3" s="368"/>
      <c r="AA3" s="368"/>
      <c r="AB3" s="384"/>
      <c r="AC3" s="392" t="s">
        <v>
84</v>
      </c>
      <c r="AD3" s="368"/>
      <c r="AE3" s="368"/>
      <c r="AF3" s="368"/>
      <c r="AG3" s="368"/>
      <c r="AH3" s="368"/>
      <c r="AI3" s="368"/>
      <c r="AJ3" s="368"/>
      <c r="AK3" s="368"/>
      <c r="AL3" s="369"/>
      <c r="AM3" s="367" t="s">
        <v>
85</v>
      </c>
      <c r="AN3" s="368"/>
      <c r="AO3" s="368"/>
      <c r="AP3" s="368"/>
      <c r="AQ3" s="368"/>
      <c r="AR3" s="368"/>
      <c r="AS3" s="368"/>
      <c r="AT3" s="368"/>
      <c r="AU3" s="368"/>
      <c r="AV3" s="368"/>
      <c r="AW3" s="368"/>
      <c r="AX3" s="369"/>
      <c r="AY3" s="404" t="s">
        <v>
1</v>
      </c>
      <c r="AZ3" s="405"/>
      <c r="BA3" s="405"/>
      <c r="BB3" s="405"/>
      <c r="BC3" s="405"/>
      <c r="BD3" s="405"/>
      <c r="BE3" s="405"/>
      <c r="BF3" s="405"/>
      <c r="BG3" s="405"/>
      <c r="BH3" s="405"/>
      <c r="BI3" s="405"/>
      <c r="BJ3" s="405"/>
      <c r="BK3" s="405"/>
      <c r="BL3" s="405"/>
      <c r="BM3" s="406"/>
      <c r="BN3" s="367" t="s">
        <v>
86</v>
      </c>
      <c r="BO3" s="368"/>
      <c r="BP3" s="368"/>
      <c r="BQ3" s="368"/>
      <c r="BR3" s="368"/>
      <c r="BS3" s="368"/>
      <c r="BT3" s="368"/>
      <c r="BU3" s="369"/>
      <c r="BV3" s="367" t="s">
        <v>
87</v>
      </c>
      <c r="BW3" s="368"/>
      <c r="BX3" s="368"/>
      <c r="BY3" s="368"/>
      <c r="BZ3" s="368"/>
      <c r="CA3" s="368"/>
      <c r="CB3" s="368"/>
      <c r="CC3" s="369"/>
      <c r="CD3" s="404" t="s">
        <v>
1</v>
      </c>
      <c r="CE3" s="405"/>
      <c r="CF3" s="405"/>
      <c r="CG3" s="405"/>
      <c r="CH3" s="405"/>
      <c r="CI3" s="405"/>
      <c r="CJ3" s="405"/>
      <c r="CK3" s="405"/>
      <c r="CL3" s="405"/>
      <c r="CM3" s="405"/>
      <c r="CN3" s="405"/>
      <c r="CO3" s="405"/>
      <c r="CP3" s="405"/>
      <c r="CQ3" s="405"/>
      <c r="CR3" s="405"/>
      <c r="CS3" s="406"/>
      <c r="CT3" s="367" t="s">
        <v>
88</v>
      </c>
      <c r="CU3" s="368"/>
      <c r="CV3" s="368"/>
      <c r="CW3" s="368"/>
      <c r="CX3" s="368"/>
      <c r="CY3" s="368"/>
      <c r="CZ3" s="368"/>
      <c r="DA3" s="369"/>
      <c r="DB3" s="367" t="s">
        <v>
89</v>
      </c>
      <c r="DC3" s="368"/>
      <c r="DD3" s="368"/>
      <c r="DE3" s="368"/>
      <c r="DF3" s="368"/>
      <c r="DG3" s="368"/>
      <c r="DH3" s="368"/>
      <c r="DI3" s="369"/>
    </row>
    <row r="4" spans="1:119" ht="18.75" customHeight="1" x14ac:dyDescent="0.15">
      <c r="A4" s="177"/>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
90</v>
      </c>
      <c r="AZ4" s="371"/>
      <c r="BA4" s="371"/>
      <c r="BB4" s="371"/>
      <c r="BC4" s="371"/>
      <c r="BD4" s="371"/>
      <c r="BE4" s="371"/>
      <c r="BF4" s="371"/>
      <c r="BG4" s="371"/>
      <c r="BH4" s="371"/>
      <c r="BI4" s="371"/>
      <c r="BJ4" s="371"/>
      <c r="BK4" s="371"/>
      <c r="BL4" s="371"/>
      <c r="BM4" s="372"/>
      <c r="BN4" s="373">
        <v>
20993420</v>
      </c>
      <c r="BO4" s="374"/>
      <c r="BP4" s="374"/>
      <c r="BQ4" s="374"/>
      <c r="BR4" s="374"/>
      <c r="BS4" s="374"/>
      <c r="BT4" s="374"/>
      <c r="BU4" s="375"/>
      <c r="BV4" s="373">
        <v>
26127064</v>
      </c>
      <c r="BW4" s="374"/>
      <c r="BX4" s="374"/>
      <c r="BY4" s="374"/>
      <c r="BZ4" s="374"/>
      <c r="CA4" s="374"/>
      <c r="CB4" s="374"/>
      <c r="CC4" s="375"/>
      <c r="CD4" s="376" t="s">
        <v>
91</v>
      </c>
      <c r="CE4" s="377"/>
      <c r="CF4" s="377"/>
      <c r="CG4" s="377"/>
      <c r="CH4" s="377"/>
      <c r="CI4" s="377"/>
      <c r="CJ4" s="377"/>
      <c r="CK4" s="377"/>
      <c r="CL4" s="377"/>
      <c r="CM4" s="377"/>
      <c r="CN4" s="377"/>
      <c r="CO4" s="377"/>
      <c r="CP4" s="377"/>
      <c r="CQ4" s="377"/>
      <c r="CR4" s="377"/>
      <c r="CS4" s="378"/>
      <c r="CT4" s="379">
        <v>
14.1</v>
      </c>
      <c r="CU4" s="380"/>
      <c r="CV4" s="380"/>
      <c r="CW4" s="380"/>
      <c r="CX4" s="380"/>
      <c r="CY4" s="380"/>
      <c r="CZ4" s="380"/>
      <c r="DA4" s="381"/>
      <c r="DB4" s="379">
        <v>
9.5</v>
      </c>
      <c r="DC4" s="380"/>
      <c r="DD4" s="380"/>
      <c r="DE4" s="380"/>
      <c r="DF4" s="380"/>
      <c r="DG4" s="380"/>
      <c r="DH4" s="380"/>
      <c r="DI4" s="381"/>
    </row>
    <row r="5" spans="1:119" ht="18.75" customHeight="1" x14ac:dyDescent="0.15">
      <c r="A5" s="177"/>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
92</v>
      </c>
      <c r="AN5" s="440"/>
      <c r="AO5" s="440"/>
      <c r="AP5" s="440"/>
      <c r="AQ5" s="440"/>
      <c r="AR5" s="440"/>
      <c r="AS5" s="440"/>
      <c r="AT5" s="441"/>
      <c r="AU5" s="442" t="s">
        <v>
93</v>
      </c>
      <c r="AV5" s="443"/>
      <c r="AW5" s="443"/>
      <c r="AX5" s="443"/>
      <c r="AY5" s="444" t="s">
        <v>
94</v>
      </c>
      <c r="AZ5" s="445"/>
      <c r="BA5" s="445"/>
      <c r="BB5" s="445"/>
      <c r="BC5" s="445"/>
      <c r="BD5" s="445"/>
      <c r="BE5" s="445"/>
      <c r="BF5" s="445"/>
      <c r="BG5" s="445"/>
      <c r="BH5" s="445"/>
      <c r="BI5" s="445"/>
      <c r="BJ5" s="445"/>
      <c r="BK5" s="445"/>
      <c r="BL5" s="445"/>
      <c r="BM5" s="446"/>
      <c r="BN5" s="410">
        <v>
19298056</v>
      </c>
      <c r="BO5" s="411"/>
      <c r="BP5" s="411"/>
      <c r="BQ5" s="411"/>
      <c r="BR5" s="411"/>
      <c r="BS5" s="411"/>
      <c r="BT5" s="411"/>
      <c r="BU5" s="412"/>
      <c r="BV5" s="410">
        <v>
24952952</v>
      </c>
      <c r="BW5" s="411"/>
      <c r="BX5" s="411"/>
      <c r="BY5" s="411"/>
      <c r="BZ5" s="411"/>
      <c r="CA5" s="411"/>
      <c r="CB5" s="411"/>
      <c r="CC5" s="412"/>
      <c r="CD5" s="413" t="s">
        <v>
95</v>
      </c>
      <c r="CE5" s="414"/>
      <c r="CF5" s="414"/>
      <c r="CG5" s="414"/>
      <c r="CH5" s="414"/>
      <c r="CI5" s="414"/>
      <c r="CJ5" s="414"/>
      <c r="CK5" s="414"/>
      <c r="CL5" s="414"/>
      <c r="CM5" s="414"/>
      <c r="CN5" s="414"/>
      <c r="CO5" s="414"/>
      <c r="CP5" s="414"/>
      <c r="CQ5" s="414"/>
      <c r="CR5" s="414"/>
      <c r="CS5" s="415"/>
      <c r="CT5" s="407">
        <v>
83.9</v>
      </c>
      <c r="CU5" s="408"/>
      <c r="CV5" s="408"/>
      <c r="CW5" s="408"/>
      <c r="CX5" s="408"/>
      <c r="CY5" s="408"/>
      <c r="CZ5" s="408"/>
      <c r="DA5" s="409"/>
      <c r="DB5" s="407">
        <v>
92.2</v>
      </c>
      <c r="DC5" s="408"/>
      <c r="DD5" s="408"/>
      <c r="DE5" s="408"/>
      <c r="DF5" s="408"/>
      <c r="DG5" s="408"/>
      <c r="DH5" s="408"/>
      <c r="DI5" s="409"/>
    </row>
    <row r="6" spans="1:119" ht="18.75" customHeight="1" x14ac:dyDescent="0.15">
      <c r="A6" s="177"/>
      <c r="B6" s="416" t="s">
        <v>
96</v>
      </c>
      <c r="C6" s="417"/>
      <c r="D6" s="417"/>
      <c r="E6" s="418"/>
      <c r="F6" s="418"/>
      <c r="G6" s="418"/>
      <c r="H6" s="418"/>
      <c r="I6" s="418"/>
      <c r="J6" s="418"/>
      <c r="K6" s="418"/>
      <c r="L6" s="418" t="s">
        <v>
97</v>
      </c>
      <c r="M6" s="418"/>
      <c r="N6" s="418"/>
      <c r="O6" s="418"/>
      <c r="P6" s="418"/>
      <c r="Q6" s="418"/>
      <c r="R6" s="422"/>
      <c r="S6" s="422"/>
      <c r="T6" s="422"/>
      <c r="U6" s="422"/>
      <c r="V6" s="423"/>
      <c r="W6" s="426" t="s">
        <v>
98</v>
      </c>
      <c r="X6" s="427"/>
      <c r="Y6" s="427"/>
      <c r="Z6" s="427"/>
      <c r="AA6" s="427"/>
      <c r="AB6" s="417"/>
      <c r="AC6" s="430" t="s">
        <v>
99</v>
      </c>
      <c r="AD6" s="431"/>
      <c r="AE6" s="431"/>
      <c r="AF6" s="431"/>
      <c r="AG6" s="431"/>
      <c r="AH6" s="431"/>
      <c r="AI6" s="431"/>
      <c r="AJ6" s="431"/>
      <c r="AK6" s="431"/>
      <c r="AL6" s="432"/>
      <c r="AM6" s="439" t="s">
        <v>
100</v>
      </c>
      <c r="AN6" s="440"/>
      <c r="AO6" s="440"/>
      <c r="AP6" s="440"/>
      <c r="AQ6" s="440"/>
      <c r="AR6" s="440"/>
      <c r="AS6" s="440"/>
      <c r="AT6" s="441"/>
      <c r="AU6" s="442" t="s">
        <v>
93</v>
      </c>
      <c r="AV6" s="443"/>
      <c r="AW6" s="443"/>
      <c r="AX6" s="443"/>
      <c r="AY6" s="444" t="s">
        <v>
101</v>
      </c>
      <c r="AZ6" s="445"/>
      <c r="BA6" s="445"/>
      <c r="BB6" s="445"/>
      <c r="BC6" s="445"/>
      <c r="BD6" s="445"/>
      <c r="BE6" s="445"/>
      <c r="BF6" s="445"/>
      <c r="BG6" s="445"/>
      <c r="BH6" s="445"/>
      <c r="BI6" s="445"/>
      <c r="BJ6" s="445"/>
      <c r="BK6" s="445"/>
      <c r="BL6" s="445"/>
      <c r="BM6" s="446"/>
      <c r="BN6" s="410">
        <v>
1695364</v>
      </c>
      <c r="BO6" s="411"/>
      <c r="BP6" s="411"/>
      <c r="BQ6" s="411"/>
      <c r="BR6" s="411"/>
      <c r="BS6" s="411"/>
      <c r="BT6" s="411"/>
      <c r="BU6" s="412"/>
      <c r="BV6" s="410">
        <v>
1174112</v>
      </c>
      <c r="BW6" s="411"/>
      <c r="BX6" s="411"/>
      <c r="BY6" s="411"/>
      <c r="BZ6" s="411"/>
      <c r="CA6" s="411"/>
      <c r="CB6" s="411"/>
      <c r="CC6" s="412"/>
      <c r="CD6" s="413" t="s">
        <v>
102</v>
      </c>
      <c r="CE6" s="414"/>
      <c r="CF6" s="414"/>
      <c r="CG6" s="414"/>
      <c r="CH6" s="414"/>
      <c r="CI6" s="414"/>
      <c r="CJ6" s="414"/>
      <c r="CK6" s="414"/>
      <c r="CL6" s="414"/>
      <c r="CM6" s="414"/>
      <c r="CN6" s="414"/>
      <c r="CO6" s="414"/>
      <c r="CP6" s="414"/>
      <c r="CQ6" s="414"/>
      <c r="CR6" s="414"/>
      <c r="CS6" s="415"/>
      <c r="CT6" s="447">
        <v>
90.8</v>
      </c>
      <c r="CU6" s="448"/>
      <c r="CV6" s="448"/>
      <c r="CW6" s="448"/>
      <c r="CX6" s="448"/>
      <c r="CY6" s="448"/>
      <c r="CZ6" s="448"/>
      <c r="DA6" s="449"/>
      <c r="DB6" s="447">
        <v>
97.5</v>
      </c>
      <c r="DC6" s="448"/>
      <c r="DD6" s="448"/>
      <c r="DE6" s="448"/>
      <c r="DF6" s="448"/>
      <c r="DG6" s="448"/>
      <c r="DH6" s="448"/>
      <c r="DI6" s="449"/>
    </row>
    <row r="7" spans="1:119" ht="18.75" customHeight="1" x14ac:dyDescent="0.15">
      <c r="A7" s="177"/>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
103</v>
      </c>
      <c r="AN7" s="440"/>
      <c r="AO7" s="440"/>
      <c r="AP7" s="440"/>
      <c r="AQ7" s="440"/>
      <c r="AR7" s="440"/>
      <c r="AS7" s="440"/>
      <c r="AT7" s="441"/>
      <c r="AU7" s="442" t="s">
        <v>
104</v>
      </c>
      <c r="AV7" s="443"/>
      <c r="AW7" s="443"/>
      <c r="AX7" s="443"/>
      <c r="AY7" s="444" t="s">
        <v>
105</v>
      </c>
      <c r="AZ7" s="445"/>
      <c r="BA7" s="445"/>
      <c r="BB7" s="445"/>
      <c r="BC7" s="445"/>
      <c r="BD7" s="445"/>
      <c r="BE7" s="445"/>
      <c r="BF7" s="445"/>
      <c r="BG7" s="445"/>
      <c r="BH7" s="445"/>
      <c r="BI7" s="445"/>
      <c r="BJ7" s="445"/>
      <c r="BK7" s="445"/>
      <c r="BL7" s="445"/>
      <c r="BM7" s="446"/>
      <c r="BN7" s="410">
        <v>
88702</v>
      </c>
      <c r="BO7" s="411"/>
      <c r="BP7" s="411"/>
      <c r="BQ7" s="411"/>
      <c r="BR7" s="411"/>
      <c r="BS7" s="411"/>
      <c r="BT7" s="411"/>
      <c r="BU7" s="412"/>
      <c r="BV7" s="410">
        <v>
147954</v>
      </c>
      <c r="BW7" s="411"/>
      <c r="BX7" s="411"/>
      <c r="BY7" s="411"/>
      <c r="BZ7" s="411"/>
      <c r="CA7" s="411"/>
      <c r="CB7" s="411"/>
      <c r="CC7" s="412"/>
      <c r="CD7" s="413" t="s">
        <v>
106</v>
      </c>
      <c r="CE7" s="414"/>
      <c r="CF7" s="414"/>
      <c r="CG7" s="414"/>
      <c r="CH7" s="414"/>
      <c r="CI7" s="414"/>
      <c r="CJ7" s="414"/>
      <c r="CK7" s="414"/>
      <c r="CL7" s="414"/>
      <c r="CM7" s="414"/>
      <c r="CN7" s="414"/>
      <c r="CO7" s="414"/>
      <c r="CP7" s="414"/>
      <c r="CQ7" s="414"/>
      <c r="CR7" s="414"/>
      <c r="CS7" s="415"/>
      <c r="CT7" s="410">
        <v>
11364368</v>
      </c>
      <c r="CU7" s="411"/>
      <c r="CV7" s="411"/>
      <c r="CW7" s="411"/>
      <c r="CX7" s="411"/>
      <c r="CY7" s="411"/>
      <c r="CZ7" s="411"/>
      <c r="DA7" s="412"/>
      <c r="DB7" s="410">
        <v>
10833982</v>
      </c>
      <c r="DC7" s="411"/>
      <c r="DD7" s="411"/>
      <c r="DE7" s="411"/>
      <c r="DF7" s="411"/>
      <c r="DG7" s="411"/>
      <c r="DH7" s="411"/>
      <c r="DI7" s="412"/>
    </row>
    <row r="8" spans="1:119" ht="18.75" customHeight="1" thickBot="1" x14ac:dyDescent="0.2">
      <c r="A8" s="177"/>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
107</v>
      </c>
      <c r="AN8" s="440"/>
      <c r="AO8" s="440"/>
      <c r="AP8" s="440"/>
      <c r="AQ8" s="440"/>
      <c r="AR8" s="440"/>
      <c r="AS8" s="440"/>
      <c r="AT8" s="441"/>
      <c r="AU8" s="442" t="s">
        <v>
93</v>
      </c>
      <c r="AV8" s="443"/>
      <c r="AW8" s="443"/>
      <c r="AX8" s="443"/>
      <c r="AY8" s="444" t="s">
        <v>
108</v>
      </c>
      <c r="AZ8" s="445"/>
      <c r="BA8" s="445"/>
      <c r="BB8" s="445"/>
      <c r="BC8" s="445"/>
      <c r="BD8" s="445"/>
      <c r="BE8" s="445"/>
      <c r="BF8" s="445"/>
      <c r="BG8" s="445"/>
      <c r="BH8" s="445"/>
      <c r="BI8" s="445"/>
      <c r="BJ8" s="445"/>
      <c r="BK8" s="445"/>
      <c r="BL8" s="445"/>
      <c r="BM8" s="446"/>
      <c r="BN8" s="410">
        <v>
1606662</v>
      </c>
      <c r="BO8" s="411"/>
      <c r="BP8" s="411"/>
      <c r="BQ8" s="411"/>
      <c r="BR8" s="411"/>
      <c r="BS8" s="411"/>
      <c r="BT8" s="411"/>
      <c r="BU8" s="412"/>
      <c r="BV8" s="410">
        <v>
1026158</v>
      </c>
      <c r="BW8" s="411"/>
      <c r="BX8" s="411"/>
      <c r="BY8" s="411"/>
      <c r="BZ8" s="411"/>
      <c r="CA8" s="411"/>
      <c r="CB8" s="411"/>
      <c r="CC8" s="412"/>
      <c r="CD8" s="413" t="s">
        <v>
109</v>
      </c>
      <c r="CE8" s="414"/>
      <c r="CF8" s="414"/>
      <c r="CG8" s="414"/>
      <c r="CH8" s="414"/>
      <c r="CI8" s="414"/>
      <c r="CJ8" s="414"/>
      <c r="CK8" s="414"/>
      <c r="CL8" s="414"/>
      <c r="CM8" s="414"/>
      <c r="CN8" s="414"/>
      <c r="CO8" s="414"/>
      <c r="CP8" s="414"/>
      <c r="CQ8" s="414"/>
      <c r="CR8" s="414"/>
      <c r="CS8" s="415"/>
      <c r="CT8" s="450">
        <v>
0.73</v>
      </c>
      <c r="CU8" s="451"/>
      <c r="CV8" s="451"/>
      <c r="CW8" s="451"/>
      <c r="CX8" s="451"/>
      <c r="CY8" s="451"/>
      <c r="CZ8" s="451"/>
      <c r="DA8" s="452"/>
      <c r="DB8" s="450">
        <v>
0.74</v>
      </c>
      <c r="DC8" s="451"/>
      <c r="DD8" s="451"/>
      <c r="DE8" s="451"/>
      <c r="DF8" s="451"/>
      <c r="DG8" s="451"/>
      <c r="DH8" s="451"/>
      <c r="DI8" s="452"/>
    </row>
    <row r="9" spans="1:119" ht="18.75" customHeight="1" thickBot="1" x14ac:dyDescent="0.2">
      <c r="A9" s="177"/>
      <c r="B9" s="404" t="s">
        <v>
110</v>
      </c>
      <c r="C9" s="405"/>
      <c r="D9" s="405"/>
      <c r="E9" s="405"/>
      <c r="F9" s="405"/>
      <c r="G9" s="405"/>
      <c r="H9" s="405"/>
      <c r="I9" s="405"/>
      <c r="J9" s="405"/>
      <c r="K9" s="453"/>
      <c r="L9" s="454" t="s">
        <v>
111</v>
      </c>
      <c r="M9" s="455"/>
      <c r="N9" s="455"/>
      <c r="O9" s="455"/>
      <c r="P9" s="455"/>
      <c r="Q9" s="456"/>
      <c r="R9" s="457">
        <v>
50645</v>
      </c>
      <c r="S9" s="458"/>
      <c r="T9" s="458"/>
      <c r="U9" s="458"/>
      <c r="V9" s="459"/>
      <c r="W9" s="367" t="s">
        <v>
112</v>
      </c>
      <c r="X9" s="368"/>
      <c r="Y9" s="368"/>
      <c r="Z9" s="368"/>
      <c r="AA9" s="368"/>
      <c r="AB9" s="368"/>
      <c r="AC9" s="368"/>
      <c r="AD9" s="368"/>
      <c r="AE9" s="368"/>
      <c r="AF9" s="368"/>
      <c r="AG9" s="368"/>
      <c r="AH9" s="368"/>
      <c r="AI9" s="368"/>
      <c r="AJ9" s="368"/>
      <c r="AK9" s="368"/>
      <c r="AL9" s="369"/>
      <c r="AM9" s="439" t="s">
        <v>
113</v>
      </c>
      <c r="AN9" s="440"/>
      <c r="AO9" s="440"/>
      <c r="AP9" s="440"/>
      <c r="AQ9" s="440"/>
      <c r="AR9" s="440"/>
      <c r="AS9" s="440"/>
      <c r="AT9" s="441"/>
      <c r="AU9" s="442" t="s">
        <v>
93</v>
      </c>
      <c r="AV9" s="443"/>
      <c r="AW9" s="443"/>
      <c r="AX9" s="443"/>
      <c r="AY9" s="444" t="s">
        <v>
114</v>
      </c>
      <c r="AZ9" s="445"/>
      <c r="BA9" s="445"/>
      <c r="BB9" s="445"/>
      <c r="BC9" s="445"/>
      <c r="BD9" s="445"/>
      <c r="BE9" s="445"/>
      <c r="BF9" s="445"/>
      <c r="BG9" s="445"/>
      <c r="BH9" s="445"/>
      <c r="BI9" s="445"/>
      <c r="BJ9" s="445"/>
      <c r="BK9" s="445"/>
      <c r="BL9" s="445"/>
      <c r="BM9" s="446"/>
      <c r="BN9" s="410">
        <v>
580504</v>
      </c>
      <c r="BO9" s="411"/>
      <c r="BP9" s="411"/>
      <c r="BQ9" s="411"/>
      <c r="BR9" s="411"/>
      <c r="BS9" s="411"/>
      <c r="BT9" s="411"/>
      <c r="BU9" s="412"/>
      <c r="BV9" s="410">
        <v>
298382</v>
      </c>
      <c r="BW9" s="411"/>
      <c r="BX9" s="411"/>
      <c r="BY9" s="411"/>
      <c r="BZ9" s="411"/>
      <c r="CA9" s="411"/>
      <c r="CB9" s="411"/>
      <c r="CC9" s="412"/>
      <c r="CD9" s="413" t="s">
        <v>
115</v>
      </c>
      <c r="CE9" s="414"/>
      <c r="CF9" s="414"/>
      <c r="CG9" s="414"/>
      <c r="CH9" s="414"/>
      <c r="CI9" s="414"/>
      <c r="CJ9" s="414"/>
      <c r="CK9" s="414"/>
      <c r="CL9" s="414"/>
      <c r="CM9" s="414"/>
      <c r="CN9" s="414"/>
      <c r="CO9" s="414"/>
      <c r="CP9" s="414"/>
      <c r="CQ9" s="414"/>
      <c r="CR9" s="414"/>
      <c r="CS9" s="415"/>
      <c r="CT9" s="407">
        <v>
10.5</v>
      </c>
      <c r="CU9" s="408"/>
      <c r="CV9" s="408"/>
      <c r="CW9" s="408"/>
      <c r="CX9" s="408"/>
      <c r="CY9" s="408"/>
      <c r="CZ9" s="408"/>
      <c r="DA9" s="409"/>
      <c r="DB9" s="407">
        <v>
11.2</v>
      </c>
      <c r="DC9" s="408"/>
      <c r="DD9" s="408"/>
      <c r="DE9" s="408"/>
      <c r="DF9" s="408"/>
      <c r="DG9" s="408"/>
      <c r="DH9" s="408"/>
      <c r="DI9" s="409"/>
    </row>
    <row r="10" spans="1:119" ht="18.75" customHeight="1" thickBot="1" x14ac:dyDescent="0.2">
      <c r="A10" s="177"/>
      <c r="B10" s="404"/>
      <c r="C10" s="405"/>
      <c r="D10" s="405"/>
      <c r="E10" s="405"/>
      <c r="F10" s="405"/>
      <c r="G10" s="405"/>
      <c r="H10" s="405"/>
      <c r="I10" s="405"/>
      <c r="J10" s="405"/>
      <c r="K10" s="453"/>
      <c r="L10" s="460" t="s">
        <v>
116</v>
      </c>
      <c r="M10" s="440"/>
      <c r="N10" s="440"/>
      <c r="O10" s="440"/>
      <c r="P10" s="440"/>
      <c r="Q10" s="441"/>
      <c r="R10" s="461">
        <v>
51594</v>
      </c>
      <c r="S10" s="462"/>
      <c r="T10" s="462"/>
      <c r="U10" s="462"/>
      <c r="V10" s="463"/>
      <c r="W10" s="398"/>
      <c r="X10" s="399"/>
      <c r="Y10" s="399"/>
      <c r="Z10" s="399"/>
      <c r="AA10" s="399"/>
      <c r="AB10" s="399"/>
      <c r="AC10" s="399"/>
      <c r="AD10" s="399"/>
      <c r="AE10" s="399"/>
      <c r="AF10" s="399"/>
      <c r="AG10" s="399"/>
      <c r="AH10" s="399"/>
      <c r="AI10" s="399"/>
      <c r="AJ10" s="399"/>
      <c r="AK10" s="399"/>
      <c r="AL10" s="402"/>
      <c r="AM10" s="439" t="s">
        <v>
117</v>
      </c>
      <c r="AN10" s="440"/>
      <c r="AO10" s="440"/>
      <c r="AP10" s="440"/>
      <c r="AQ10" s="440"/>
      <c r="AR10" s="440"/>
      <c r="AS10" s="440"/>
      <c r="AT10" s="441"/>
      <c r="AU10" s="442" t="s">
        <v>
93</v>
      </c>
      <c r="AV10" s="443"/>
      <c r="AW10" s="443"/>
      <c r="AX10" s="443"/>
      <c r="AY10" s="444" t="s">
        <v>
118</v>
      </c>
      <c r="AZ10" s="445"/>
      <c r="BA10" s="445"/>
      <c r="BB10" s="445"/>
      <c r="BC10" s="445"/>
      <c r="BD10" s="445"/>
      <c r="BE10" s="445"/>
      <c r="BF10" s="445"/>
      <c r="BG10" s="445"/>
      <c r="BH10" s="445"/>
      <c r="BI10" s="445"/>
      <c r="BJ10" s="445"/>
      <c r="BK10" s="445"/>
      <c r="BL10" s="445"/>
      <c r="BM10" s="446"/>
      <c r="BN10" s="410">
        <v>
240286</v>
      </c>
      <c r="BO10" s="411"/>
      <c r="BP10" s="411"/>
      <c r="BQ10" s="411"/>
      <c r="BR10" s="411"/>
      <c r="BS10" s="411"/>
      <c r="BT10" s="411"/>
      <c r="BU10" s="412"/>
      <c r="BV10" s="410">
        <v>
431</v>
      </c>
      <c r="BW10" s="411"/>
      <c r="BX10" s="411"/>
      <c r="BY10" s="411"/>
      <c r="BZ10" s="411"/>
      <c r="CA10" s="411"/>
      <c r="CB10" s="411"/>
      <c r="CC10" s="412"/>
      <c r="CD10" s="180" t="s">
        <v>
119</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04"/>
      <c r="C11" s="405"/>
      <c r="D11" s="405"/>
      <c r="E11" s="405"/>
      <c r="F11" s="405"/>
      <c r="G11" s="405"/>
      <c r="H11" s="405"/>
      <c r="I11" s="405"/>
      <c r="J11" s="405"/>
      <c r="K11" s="453"/>
      <c r="L11" s="464" t="s">
        <v>
120</v>
      </c>
      <c r="M11" s="465"/>
      <c r="N11" s="465"/>
      <c r="O11" s="465"/>
      <c r="P11" s="465"/>
      <c r="Q11" s="466"/>
      <c r="R11" s="467" t="s">
        <v>
121</v>
      </c>
      <c r="S11" s="468"/>
      <c r="T11" s="468"/>
      <c r="U11" s="468"/>
      <c r="V11" s="469"/>
      <c r="W11" s="398"/>
      <c r="X11" s="399"/>
      <c r="Y11" s="399"/>
      <c r="Z11" s="399"/>
      <c r="AA11" s="399"/>
      <c r="AB11" s="399"/>
      <c r="AC11" s="399"/>
      <c r="AD11" s="399"/>
      <c r="AE11" s="399"/>
      <c r="AF11" s="399"/>
      <c r="AG11" s="399"/>
      <c r="AH11" s="399"/>
      <c r="AI11" s="399"/>
      <c r="AJ11" s="399"/>
      <c r="AK11" s="399"/>
      <c r="AL11" s="402"/>
      <c r="AM11" s="439" t="s">
        <v>
122</v>
      </c>
      <c r="AN11" s="440"/>
      <c r="AO11" s="440"/>
      <c r="AP11" s="440"/>
      <c r="AQ11" s="440"/>
      <c r="AR11" s="440"/>
      <c r="AS11" s="440"/>
      <c r="AT11" s="441"/>
      <c r="AU11" s="442" t="s">
        <v>
93</v>
      </c>
      <c r="AV11" s="443"/>
      <c r="AW11" s="443"/>
      <c r="AX11" s="443"/>
      <c r="AY11" s="444" t="s">
        <v>
123</v>
      </c>
      <c r="AZ11" s="445"/>
      <c r="BA11" s="445"/>
      <c r="BB11" s="445"/>
      <c r="BC11" s="445"/>
      <c r="BD11" s="445"/>
      <c r="BE11" s="445"/>
      <c r="BF11" s="445"/>
      <c r="BG11" s="445"/>
      <c r="BH11" s="445"/>
      <c r="BI11" s="445"/>
      <c r="BJ11" s="445"/>
      <c r="BK11" s="445"/>
      <c r="BL11" s="445"/>
      <c r="BM11" s="446"/>
      <c r="BN11" s="410">
        <v>
0</v>
      </c>
      <c r="BO11" s="411"/>
      <c r="BP11" s="411"/>
      <c r="BQ11" s="411"/>
      <c r="BR11" s="411"/>
      <c r="BS11" s="411"/>
      <c r="BT11" s="411"/>
      <c r="BU11" s="412"/>
      <c r="BV11" s="410">
        <v>
0</v>
      </c>
      <c r="BW11" s="411"/>
      <c r="BX11" s="411"/>
      <c r="BY11" s="411"/>
      <c r="BZ11" s="411"/>
      <c r="CA11" s="411"/>
      <c r="CB11" s="411"/>
      <c r="CC11" s="412"/>
      <c r="CD11" s="413" t="s">
        <v>
124</v>
      </c>
      <c r="CE11" s="414"/>
      <c r="CF11" s="414"/>
      <c r="CG11" s="414"/>
      <c r="CH11" s="414"/>
      <c r="CI11" s="414"/>
      <c r="CJ11" s="414"/>
      <c r="CK11" s="414"/>
      <c r="CL11" s="414"/>
      <c r="CM11" s="414"/>
      <c r="CN11" s="414"/>
      <c r="CO11" s="414"/>
      <c r="CP11" s="414"/>
      <c r="CQ11" s="414"/>
      <c r="CR11" s="414"/>
      <c r="CS11" s="415"/>
      <c r="CT11" s="450" t="s">
        <v>
125</v>
      </c>
      <c r="CU11" s="451"/>
      <c r="CV11" s="451"/>
      <c r="CW11" s="451"/>
      <c r="CX11" s="451"/>
      <c r="CY11" s="451"/>
      <c r="CZ11" s="451"/>
      <c r="DA11" s="452"/>
      <c r="DB11" s="450" t="s">
        <v>
126</v>
      </c>
      <c r="DC11" s="451"/>
      <c r="DD11" s="451"/>
      <c r="DE11" s="451"/>
      <c r="DF11" s="451"/>
      <c r="DG11" s="451"/>
      <c r="DH11" s="451"/>
      <c r="DI11" s="452"/>
    </row>
    <row r="12" spans="1:119" ht="18.75" customHeight="1" x14ac:dyDescent="0.15">
      <c r="A12" s="177"/>
      <c r="B12" s="470" t="s">
        <v>
127</v>
      </c>
      <c r="C12" s="471"/>
      <c r="D12" s="471"/>
      <c r="E12" s="471"/>
      <c r="F12" s="471"/>
      <c r="G12" s="471"/>
      <c r="H12" s="471"/>
      <c r="I12" s="471"/>
      <c r="J12" s="471"/>
      <c r="K12" s="472"/>
      <c r="L12" s="479" t="s">
        <v>
128</v>
      </c>
      <c r="M12" s="480"/>
      <c r="N12" s="480"/>
      <c r="O12" s="480"/>
      <c r="P12" s="480"/>
      <c r="Q12" s="481"/>
      <c r="R12" s="482">
        <v>
50540</v>
      </c>
      <c r="S12" s="483"/>
      <c r="T12" s="483"/>
      <c r="U12" s="483"/>
      <c r="V12" s="484"/>
      <c r="W12" s="485" t="s">
        <v>
1</v>
      </c>
      <c r="X12" s="443"/>
      <c r="Y12" s="443"/>
      <c r="Z12" s="443"/>
      <c r="AA12" s="443"/>
      <c r="AB12" s="486"/>
      <c r="AC12" s="487" t="s">
        <v>
129</v>
      </c>
      <c r="AD12" s="488"/>
      <c r="AE12" s="488"/>
      <c r="AF12" s="488"/>
      <c r="AG12" s="489"/>
      <c r="AH12" s="487" t="s">
        <v>
130</v>
      </c>
      <c r="AI12" s="488"/>
      <c r="AJ12" s="488"/>
      <c r="AK12" s="488"/>
      <c r="AL12" s="490"/>
      <c r="AM12" s="439" t="s">
        <v>
131</v>
      </c>
      <c r="AN12" s="440"/>
      <c r="AO12" s="440"/>
      <c r="AP12" s="440"/>
      <c r="AQ12" s="440"/>
      <c r="AR12" s="440"/>
      <c r="AS12" s="440"/>
      <c r="AT12" s="441"/>
      <c r="AU12" s="442" t="s">
        <v>
93</v>
      </c>
      <c r="AV12" s="443"/>
      <c r="AW12" s="443"/>
      <c r="AX12" s="443"/>
      <c r="AY12" s="444" t="s">
        <v>
132</v>
      </c>
      <c r="AZ12" s="445"/>
      <c r="BA12" s="445"/>
      <c r="BB12" s="445"/>
      <c r="BC12" s="445"/>
      <c r="BD12" s="445"/>
      <c r="BE12" s="445"/>
      <c r="BF12" s="445"/>
      <c r="BG12" s="445"/>
      <c r="BH12" s="445"/>
      <c r="BI12" s="445"/>
      <c r="BJ12" s="445"/>
      <c r="BK12" s="445"/>
      <c r="BL12" s="445"/>
      <c r="BM12" s="446"/>
      <c r="BN12" s="410">
        <v>
0</v>
      </c>
      <c r="BO12" s="411"/>
      <c r="BP12" s="411"/>
      <c r="BQ12" s="411"/>
      <c r="BR12" s="411"/>
      <c r="BS12" s="411"/>
      <c r="BT12" s="411"/>
      <c r="BU12" s="412"/>
      <c r="BV12" s="410">
        <v>
87278</v>
      </c>
      <c r="BW12" s="411"/>
      <c r="BX12" s="411"/>
      <c r="BY12" s="411"/>
      <c r="BZ12" s="411"/>
      <c r="CA12" s="411"/>
      <c r="CB12" s="411"/>
      <c r="CC12" s="412"/>
      <c r="CD12" s="413" t="s">
        <v>
133</v>
      </c>
      <c r="CE12" s="414"/>
      <c r="CF12" s="414"/>
      <c r="CG12" s="414"/>
      <c r="CH12" s="414"/>
      <c r="CI12" s="414"/>
      <c r="CJ12" s="414"/>
      <c r="CK12" s="414"/>
      <c r="CL12" s="414"/>
      <c r="CM12" s="414"/>
      <c r="CN12" s="414"/>
      <c r="CO12" s="414"/>
      <c r="CP12" s="414"/>
      <c r="CQ12" s="414"/>
      <c r="CR12" s="414"/>
      <c r="CS12" s="415"/>
      <c r="CT12" s="450" t="s">
        <v>
126</v>
      </c>
      <c r="CU12" s="451"/>
      <c r="CV12" s="451"/>
      <c r="CW12" s="451"/>
      <c r="CX12" s="451"/>
      <c r="CY12" s="451"/>
      <c r="CZ12" s="451"/>
      <c r="DA12" s="452"/>
      <c r="DB12" s="450" t="s">
        <v>
134</v>
      </c>
      <c r="DC12" s="451"/>
      <c r="DD12" s="451"/>
      <c r="DE12" s="451"/>
      <c r="DF12" s="451"/>
      <c r="DG12" s="451"/>
      <c r="DH12" s="451"/>
      <c r="DI12" s="452"/>
    </row>
    <row r="13" spans="1:119" ht="18.75" customHeight="1" x14ac:dyDescent="0.15">
      <c r="A13" s="177"/>
      <c r="B13" s="473"/>
      <c r="C13" s="474"/>
      <c r="D13" s="474"/>
      <c r="E13" s="474"/>
      <c r="F13" s="474"/>
      <c r="G13" s="474"/>
      <c r="H13" s="474"/>
      <c r="I13" s="474"/>
      <c r="J13" s="474"/>
      <c r="K13" s="475"/>
      <c r="L13" s="186"/>
      <c r="M13" s="501" t="s">
        <v>
135</v>
      </c>
      <c r="N13" s="502"/>
      <c r="O13" s="502"/>
      <c r="P13" s="502"/>
      <c r="Q13" s="503"/>
      <c r="R13" s="494">
        <v>
48243</v>
      </c>
      <c r="S13" s="495"/>
      <c r="T13" s="495"/>
      <c r="U13" s="495"/>
      <c r="V13" s="496"/>
      <c r="W13" s="426" t="s">
        <v>
136</v>
      </c>
      <c r="X13" s="427"/>
      <c r="Y13" s="427"/>
      <c r="Z13" s="427"/>
      <c r="AA13" s="427"/>
      <c r="AB13" s="417"/>
      <c r="AC13" s="461">
        <v>
1574</v>
      </c>
      <c r="AD13" s="462"/>
      <c r="AE13" s="462"/>
      <c r="AF13" s="462"/>
      <c r="AG13" s="504"/>
      <c r="AH13" s="461">
        <v>
1748</v>
      </c>
      <c r="AI13" s="462"/>
      <c r="AJ13" s="462"/>
      <c r="AK13" s="462"/>
      <c r="AL13" s="463"/>
      <c r="AM13" s="439" t="s">
        <v>
137</v>
      </c>
      <c r="AN13" s="440"/>
      <c r="AO13" s="440"/>
      <c r="AP13" s="440"/>
      <c r="AQ13" s="440"/>
      <c r="AR13" s="440"/>
      <c r="AS13" s="440"/>
      <c r="AT13" s="441"/>
      <c r="AU13" s="442" t="s">
        <v>
138</v>
      </c>
      <c r="AV13" s="443"/>
      <c r="AW13" s="443"/>
      <c r="AX13" s="443"/>
      <c r="AY13" s="444" t="s">
        <v>
139</v>
      </c>
      <c r="AZ13" s="445"/>
      <c r="BA13" s="445"/>
      <c r="BB13" s="445"/>
      <c r="BC13" s="445"/>
      <c r="BD13" s="445"/>
      <c r="BE13" s="445"/>
      <c r="BF13" s="445"/>
      <c r="BG13" s="445"/>
      <c r="BH13" s="445"/>
      <c r="BI13" s="445"/>
      <c r="BJ13" s="445"/>
      <c r="BK13" s="445"/>
      <c r="BL13" s="445"/>
      <c r="BM13" s="446"/>
      <c r="BN13" s="410">
        <v>
820790</v>
      </c>
      <c r="BO13" s="411"/>
      <c r="BP13" s="411"/>
      <c r="BQ13" s="411"/>
      <c r="BR13" s="411"/>
      <c r="BS13" s="411"/>
      <c r="BT13" s="411"/>
      <c r="BU13" s="412"/>
      <c r="BV13" s="410">
        <v>
211535</v>
      </c>
      <c r="BW13" s="411"/>
      <c r="BX13" s="411"/>
      <c r="BY13" s="411"/>
      <c r="BZ13" s="411"/>
      <c r="CA13" s="411"/>
      <c r="CB13" s="411"/>
      <c r="CC13" s="412"/>
      <c r="CD13" s="413" t="s">
        <v>
140</v>
      </c>
      <c r="CE13" s="414"/>
      <c r="CF13" s="414"/>
      <c r="CG13" s="414"/>
      <c r="CH13" s="414"/>
      <c r="CI13" s="414"/>
      <c r="CJ13" s="414"/>
      <c r="CK13" s="414"/>
      <c r="CL13" s="414"/>
      <c r="CM13" s="414"/>
      <c r="CN13" s="414"/>
      <c r="CO13" s="414"/>
      <c r="CP13" s="414"/>
      <c r="CQ13" s="414"/>
      <c r="CR13" s="414"/>
      <c r="CS13" s="415"/>
      <c r="CT13" s="407">
        <v>
6.9</v>
      </c>
      <c r="CU13" s="408"/>
      <c r="CV13" s="408"/>
      <c r="CW13" s="408"/>
      <c r="CX13" s="408"/>
      <c r="CY13" s="408"/>
      <c r="CZ13" s="408"/>
      <c r="DA13" s="409"/>
      <c r="DB13" s="407">
        <v>
7.2</v>
      </c>
      <c r="DC13" s="408"/>
      <c r="DD13" s="408"/>
      <c r="DE13" s="408"/>
      <c r="DF13" s="408"/>
      <c r="DG13" s="408"/>
      <c r="DH13" s="408"/>
      <c r="DI13" s="409"/>
    </row>
    <row r="14" spans="1:119" ht="18.75" customHeight="1" thickBot="1" x14ac:dyDescent="0.2">
      <c r="A14" s="177"/>
      <c r="B14" s="473"/>
      <c r="C14" s="474"/>
      <c r="D14" s="474"/>
      <c r="E14" s="474"/>
      <c r="F14" s="474"/>
      <c r="G14" s="474"/>
      <c r="H14" s="474"/>
      <c r="I14" s="474"/>
      <c r="J14" s="474"/>
      <c r="K14" s="475"/>
      <c r="L14" s="491" t="s">
        <v>
141</v>
      </c>
      <c r="M14" s="492"/>
      <c r="N14" s="492"/>
      <c r="O14" s="492"/>
      <c r="P14" s="492"/>
      <c r="Q14" s="493"/>
      <c r="R14" s="494">
        <v>
51266</v>
      </c>
      <c r="S14" s="495"/>
      <c r="T14" s="495"/>
      <c r="U14" s="495"/>
      <c r="V14" s="496"/>
      <c r="W14" s="400"/>
      <c r="X14" s="401"/>
      <c r="Y14" s="401"/>
      <c r="Z14" s="401"/>
      <c r="AA14" s="401"/>
      <c r="AB14" s="390"/>
      <c r="AC14" s="497">
        <v>
6.5</v>
      </c>
      <c r="AD14" s="498"/>
      <c r="AE14" s="498"/>
      <c r="AF14" s="498"/>
      <c r="AG14" s="499"/>
      <c r="AH14" s="497">
        <v>
7.1</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
142</v>
      </c>
      <c r="CE14" s="506"/>
      <c r="CF14" s="506"/>
      <c r="CG14" s="506"/>
      <c r="CH14" s="506"/>
      <c r="CI14" s="506"/>
      <c r="CJ14" s="506"/>
      <c r="CK14" s="506"/>
      <c r="CL14" s="506"/>
      <c r="CM14" s="506"/>
      <c r="CN14" s="506"/>
      <c r="CO14" s="506"/>
      <c r="CP14" s="506"/>
      <c r="CQ14" s="506"/>
      <c r="CR14" s="506"/>
      <c r="CS14" s="507"/>
      <c r="CT14" s="508">
        <v>
39.9</v>
      </c>
      <c r="CU14" s="509"/>
      <c r="CV14" s="509"/>
      <c r="CW14" s="509"/>
      <c r="CX14" s="509"/>
      <c r="CY14" s="509"/>
      <c r="CZ14" s="509"/>
      <c r="DA14" s="510"/>
      <c r="DB14" s="508">
        <v>
54.6</v>
      </c>
      <c r="DC14" s="509"/>
      <c r="DD14" s="509"/>
      <c r="DE14" s="509"/>
      <c r="DF14" s="509"/>
      <c r="DG14" s="509"/>
      <c r="DH14" s="509"/>
      <c r="DI14" s="510"/>
    </row>
    <row r="15" spans="1:119" ht="18.75" customHeight="1" x14ac:dyDescent="0.15">
      <c r="A15" s="177"/>
      <c r="B15" s="473"/>
      <c r="C15" s="474"/>
      <c r="D15" s="474"/>
      <c r="E15" s="474"/>
      <c r="F15" s="474"/>
      <c r="G15" s="474"/>
      <c r="H15" s="474"/>
      <c r="I15" s="474"/>
      <c r="J15" s="474"/>
      <c r="K15" s="475"/>
      <c r="L15" s="186"/>
      <c r="M15" s="501" t="s">
        <v>
143</v>
      </c>
      <c r="N15" s="502"/>
      <c r="O15" s="502"/>
      <c r="P15" s="502"/>
      <c r="Q15" s="503"/>
      <c r="R15" s="494">
        <v>
48811</v>
      </c>
      <c r="S15" s="495"/>
      <c r="T15" s="495"/>
      <c r="U15" s="495"/>
      <c r="V15" s="496"/>
      <c r="W15" s="426" t="s">
        <v>
144</v>
      </c>
      <c r="X15" s="427"/>
      <c r="Y15" s="427"/>
      <c r="Z15" s="427"/>
      <c r="AA15" s="427"/>
      <c r="AB15" s="417"/>
      <c r="AC15" s="461">
        <v>
8969</v>
      </c>
      <c r="AD15" s="462"/>
      <c r="AE15" s="462"/>
      <c r="AF15" s="462"/>
      <c r="AG15" s="504"/>
      <c r="AH15" s="461">
        <v>
9370</v>
      </c>
      <c r="AI15" s="462"/>
      <c r="AJ15" s="462"/>
      <c r="AK15" s="462"/>
      <c r="AL15" s="463"/>
      <c r="AM15" s="439"/>
      <c r="AN15" s="440"/>
      <c r="AO15" s="440"/>
      <c r="AP15" s="440"/>
      <c r="AQ15" s="440"/>
      <c r="AR15" s="440"/>
      <c r="AS15" s="440"/>
      <c r="AT15" s="441"/>
      <c r="AU15" s="442"/>
      <c r="AV15" s="443"/>
      <c r="AW15" s="443"/>
      <c r="AX15" s="443"/>
      <c r="AY15" s="370" t="s">
        <v>
145</v>
      </c>
      <c r="AZ15" s="371"/>
      <c r="BA15" s="371"/>
      <c r="BB15" s="371"/>
      <c r="BC15" s="371"/>
      <c r="BD15" s="371"/>
      <c r="BE15" s="371"/>
      <c r="BF15" s="371"/>
      <c r="BG15" s="371"/>
      <c r="BH15" s="371"/>
      <c r="BI15" s="371"/>
      <c r="BJ15" s="371"/>
      <c r="BK15" s="371"/>
      <c r="BL15" s="371"/>
      <c r="BM15" s="372"/>
      <c r="BN15" s="373">
        <v>
6132349</v>
      </c>
      <c r="BO15" s="374"/>
      <c r="BP15" s="374"/>
      <c r="BQ15" s="374"/>
      <c r="BR15" s="374"/>
      <c r="BS15" s="374"/>
      <c r="BT15" s="374"/>
      <c r="BU15" s="375"/>
      <c r="BV15" s="373">
        <v>
6402705</v>
      </c>
      <c r="BW15" s="374"/>
      <c r="BX15" s="374"/>
      <c r="BY15" s="374"/>
      <c r="BZ15" s="374"/>
      <c r="CA15" s="374"/>
      <c r="CB15" s="374"/>
      <c r="CC15" s="375"/>
      <c r="CD15" s="511" t="s">
        <v>
146</v>
      </c>
      <c r="CE15" s="512"/>
      <c r="CF15" s="512"/>
      <c r="CG15" s="512"/>
      <c r="CH15" s="512"/>
      <c r="CI15" s="512"/>
      <c r="CJ15" s="512"/>
      <c r="CK15" s="512"/>
      <c r="CL15" s="512"/>
      <c r="CM15" s="512"/>
      <c r="CN15" s="512"/>
      <c r="CO15" s="512"/>
      <c r="CP15" s="512"/>
      <c r="CQ15" s="512"/>
      <c r="CR15" s="512"/>
      <c r="CS15" s="513"/>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73"/>
      <c r="C16" s="474"/>
      <c r="D16" s="474"/>
      <c r="E16" s="474"/>
      <c r="F16" s="474"/>
      <c r="G16" s="474"/>
      <c r="H16" s="474"/>
      <c r="I16" s="474"/>
      <c r="J16" s="474"/>
      <c r="K16" s="475"/>
      <c r="L16" s="491" t="s">
        <v>
147</v>
      </c>
      <c r="M16" s="514"/>
      <c r="N16" s="514"/>
      <c r="O16" s="514"/>
      <c r="P16" s="514"/>
      <c r="Q16" s="515"/>
      <c r="R16" s="516" t="s">
        <v>
148</v>
      </c>
      <c r="S16" s="517"/>
      <c r="T16" s="517"/>
      <c r="U16" s="517"/>
      <c r="V16" s="518"/>
      <c r="W16" s="400"/>
      <c r="X16" s="401"/>
      <c r="Y16" s="401"/>
      <c r="Z16" s="401"/>
      <c r="AA16" s="401"/>
      <c r="AB16" s="390"/>
      <c r="AC16" s="497">
        <v>
36.799999999999997</v>
      </c>
      <c r="AD16" s="498"/>
      <c r="AE16" s="498"/>
      <c r="AF16" s="498"/>
      <c r="AG16" s="499"/>
      <c r="AH16" s="497">
        <v>
37.9</v>
      </c>
      <c r="AI16" s="498"/>
      <c r="AJ16" s="498"/>
      <c r="AK16" s="498"/>
      <c r="AL16" s="500"/>
      <c r="AM16" s="439"/>
      <c r="AN16" s="440"/>
      <c r="AO16" s="440"/>
      <c r="AP16" s="440"/>
      <c r="AQ16" s="440"/>
      <c r="AR16" s="440"/>
      <c r="AS16" s="440"/>
      <c r="AT16" s="441"/>
      <c r="AU16" s="442"/>
      <c r="AV16" s="443"/>
      <c r="AW16" s="443"/>
      <c r="AX16" s="443"/>
      <c r="AY16" s="444" t="s">
        <v>
149</v>
      </c>
      <c r="AZ16" s="445"/>
      <c r="BA16" s="445"/>
      <c r="BB16" s="445"/>
      <c r="BC16" s="445"/>
      <c r="BD16" s="445"/>
      <c r="BE16" s="445"/>
      <c r="BF16" s="445"/>
      <c r="BG16" s="445"/>
      <c r="BH16" s="445"/>
      <c r="BI16" s="445"/>
      <c r="BJ16" s="445"/>
      <c r="BK16" s="445"/>
      <c r="BL16" s="445"/>
      <c r="BM16" s="446"/>
      <c r="BN16" s="410">
        <v>
8892924</v>
      </c>
      <c r="BO16" s="411"/>
      <c r="BP16" s="411"/>
      <c r="BQ16" s="411"/>
      <c r="BR16" s="411"/>
      <c r="BS16" s="411"/>
      <c r="BT16" s="411"/>
      <c r="BU16" s="412"/>
      <c r="BV16" s="410">
        <v>
8609912</v>
      </c>
      <c r="BW16" s="411"/>
      <c r="BX16" s="411"/>
      <c r="BY16" s="411"/>
      <c r="BZ16" s="411"/>
      <c r="CA16" s="411"/>
      <c r="CB16" s="411"/>
      <c r="CC16" s="412"/>
      <c r="CD16" s="190"/>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7"/>
      <c r="B17" s="476"/>
      <c r="C17" s="477"/>
      <c r="D17" s="477"/>
      <c r="E17" s="477"/>
      <c r="F17" s="477"/>
      <c r="G17" s="477"/>
      <c r="H17" s="477"/>
      <c r="I17" s="477"/>
      <c r="J17" s="477"/>
      <c r="K17" s="478"/>
      <c r="L17" s="191"/>
      <c r="M17" s="521" t="s">
        <v>
150</v>
      </c>
      <c r="N17" s="522"/>
      <c r="O17" s="522"/>
      <c r="P17" s="522"/>
      <c r="Q17" s="523"/>
      <c r="R17" s="516" t="s">
        <v>
151</v>
      </c>
      <c r="S17" s="517"/>
      <c r="T17" s="517"/>
      <c r="U17" s="517"/>
      <c r="V17" s="518"/>
      <c r="W17" s="426" t="s">
        <v>
152</v>
      </c>
      <c r="X17" s="427"/>
      <c r="Y17" s="427"/>
      <c r="Z17" s="427"/>
      <c r="AA17" s="427"/>
      <c r="AB17" s="417"/>
      <c r="AC17" s="461">
        <v>
13808</v>
      </c>
      <c r="AD17" s="462"/>
      <c r="AE17" s="462"/>
      <c r="AF17" s="462"/>
      <c r="AG17" s="504"/>
      <c r="AH17" s="461">
        <v>
13608</v>
      </c>
      <c r="AI17" s="462"/>
      <c r="AJ17" s="462"/>
      <c r="AK17" s="462"/>
      <c r="AL17" s="463"/>
      <c r="AM17" s="439"/>
      <c r="AN17" s="440"/>
      <c r="AO17" s="440"/>
      <c r="AP17" s="440"/>
      <c r="AQ17" s="440"/>
      <c r="AR17" s="440"/>
      <c r="AS17" s="440"/>
      <c r="AT17" s="441"/>
      <c r="AU17" s="442"/>
      <c r="AV17" s="443"/>
      <c r="AW17" s="443"/>
      <c r="AX17" s="443"/>
      <c r="AY17" s="444" t="s">
        <v>
153</v>
      </c>
      <c r="AZ17" s="445"/>
      <c r="BA17" s="445"/>
      <c r="BB17" s="445"/>
      <c r="BC17" s="445"/>
      <c r="BD17" s="445"/>
      <c r="BE17" s="445"/>
      <c r="BF17" s="445"/>
      <c r="BG17" s="445"/>
      <c r="BH17" s="445"/>
      <c r="BI17" s="445"/>
      <c r="BJ17" s="445"/>
      <c r="BK17" s="445"/>
      <c r="BL17" s="445"/>
      <c r="BM17" s="446"/>
      <c r="BN17" s="410">
        <v>
7707741</v>
      </c>
      <c r="BO17" s="411"/>
      <c r="BP17" s="411"/>
      <c r="BQ17" s="411"/>
      <c r="BR17" s="411"/>
      <c r="BS17" s="411"/>
      <c r="BT17" s="411"/>
      <c r="BU17" s="412"/>
      <c r="BV17" s="410">
        <v>
8079439</v>
      </c>
      <c r="BW17" s="411"/>
      <c r="BX17" s="411"/>
      <c r="BY17" s="411"/>
      <c r="BZ17" s="411"/>
      <c r="CA17" s="411"/>
      <c r="CB17" s="411"/>
      <c r="CC17" s="412"/>
      <c r="CD17" s="190"/>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7"/>
      <c r="B18" s="532" t="s">
        <v>
154</v>
      </c>
      <c r="C18" s="453"/>
      <c r="D18" s="453"/>
      <c r="E18" s="533"/>
      <c r="F18" s="533"/>
      <c r="G18" s="533"/>
      <c r="H18" s="533"/>
      <c r="I18" s="533"/>
      <c r="J18" s="533"/>
      <c r="K18" s="533"/>
      <c r="L18" s="534">
        <v>
65.760000000000005</v>
      </c>
      <c r="M18" s="534"/>
      <c r="N18" s="534"/>
      <c r="O18" s="534"/>
      <c r="P18" s="534"/>
      <c r="Q18" s="534"/>
      <c r="R18" s="535"/>
      <c r="S18" s="535"/>
      <c r="T18" s="535"/>
      <c r="U18" s="535"/>
      <c r="V18" s="536"/>
      <c r="W18" s="428"/>
      <c r="X18" s="429"/>
      <c r="Y18" s="429"/>
      <c r="Z18" s="429"/>
      <c r="AA18" s="429"/>
      <c r="AB18" s="420"/>
      <c r="AC18" s="537">
        <v>
56.7</v>
      </c>
      <c r="AD18" s="538"/>
      <c r="AE18" s="538"/>
      <c r="AF18" s="538"/>
      <c r="AG18" s="539"/>
      <c r="AH18" s="537">
        <v>
55</v>
      </c>
      <c r="AI18" s="538"/>
      <c r="AJ18" s="538"/>
      <c r="AK18" s="538"/>
      <c r="AL18" s="540"/>
      <c r="AM18" s="439"/>
      <c r="AN18" s="440"/>
      <c r="AO18" s="440"/>
      <c r="AP18" s="440"/>
      <c r="AQ18" s="440"/>
      <c r="AR18" s="440"/>
      <c r="AS18" s="440"/>
      <c r="AT18" s="441"/>
      <c r="AU18" s="442"/>
      <c r="AV18" s="443"/>
      <c r="AW18" s="443"/>
      <c r="AX18" s="443"/>
      <c r="AY18" s="444" t="s">
        <v>
155</v>
      </c>
      <c r="AZ18" s="445"/>
      <c r="BA18" s="445"/>
      <c r="BB18" s="445"/>
      <c r="BC18" s="445"/>
      <c r="BD18" s="445"/>
      <c r="BE18" s="445"/>
      <c r="BF18" s="445"/>
      <c r="BG18" s="445"/>
      <c r="BH18" s="445"/>
      <c r="BI18" s="445"/>
      <c r="BJ18" s="445"/>
      <c r="BK18" s="445"/>
      <c r="BL18" s="445"/>
      <c r="BM18" s="446"/>
      <c r="BN18" s="410">
        <v>
10018596</v>
      </c>
      <c r="BO18" s="411"/>
      <c r="BP18" s="411"/>
      <c r="BQ18" s="411"/>
      <c r="BR18" s="411"/>
      <c r="BS18" s="411"/>
      <c r="BT18" s="411"/>
      <c r="BU18" s="412"/>
      <c r="BV18" s="410">
        <v>
9909457</v>
      </c>
      <c r="BW18" s="411"/>
      <c r="BX18" s="411"/>
      <c r="BY18" s="411"/>
      <c r="BZ18" s="411"/>
      <c r="CA18" s="411"/>
      <c r="CB18" s="411"/>
      <c r="CC18" s="412"/>
      <c r="CD18" s="190"/>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7"/>
      <c r="B19" s="532" t="s">
        <v>
156</v>
      </c>
      <c r="C19" s="453"/>
      <c r="D19" s="453"/>
      <c r="E19" s="533"/>
      <c r="F19" s="533"/>
      <c r="G19" s="533"/>
      <c r="H19" s="533"/>
      <c r="I19" s="533"/>
      <c r="J19" s="533"/>
      <c r="K19" s="533"/>
      <c r="L19" s="541">
        <v>
770</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
157</v>
      </c>
      <c r="AZ19" s="445"/>
      <c r="BA19" s="445"/>
      <c r="BB19" s="445"/>
      <c r="BC19" s="445"/>
      <c r="BD19" s="445"/>
      <c r="BE19" s="445"/>
      <c r="BF19" s="445"/>
      <c r="BG19" s="445"/>
      <c r="BH19" s="445"/>
      <c r="BI19" s="445"/>
      <c r="BJ19" s="445"/>
      <c r="BK19" s="445"/>
      <c r="BL19" s="445"/>
      <c r="BM19" s="446"/>
      <c r="BN19" s="410">
        <v>
14402924</v>
      </c>
      <c r="BO19" s="411"/>
      <c r="BP19" s="411"/>
      <c r="BQ19" s="411"/>
      <c r="BR19" s="411"/>
      <c r="BS19" s="411"/>
      <c r="BT19" s="411"/>
      <c r="BU19" s="412"/>
      <c r="BV19" s="410">
        <v>
13271591</v>
      </c>
      <c r="BW19" s="411"/>
      <c r="BX19" s="411"/>
      <c r="BY19" s="411"/>
      <c r="BZ19" s="411"/>
      <c r="CA19" s="411"/>
      <c r="CB19" s="411"/>
      <c r="CC19" s="412"/>
      <c r="CD19" s="190"/>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7"/>
      <c r="B20" s="532" t="s">
        <v>
158</v>
      </c>
      <c r="C20" s="453"/>
      <c r="D20" s="453"/>
      <c r="E20" s="533"/>
      <c r="F20" s="533"/>
      <c r="G20" s="533"/>
      <c r="H20" s="533"/>
      <c r="I20" s="533"/>
      <c r="J20" s="533"/>
      <c r="K20" s="533"/>
      <c r="L20" s="541">
        <v>
19328</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0"/>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7"/>
      <c r="B21" s="550" t="s">
        <v>
159</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0"/>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7"/>
      <c r="B22" s="580" t="s">
        <v>
160</v>
      </c>
      <c r="C22" s="554"/>
      <c r="D22" s="555"/>
      <c r="E22" s="422" t="s">
        <v>
1</v>
      </c>
      <c r="F22" s="427"/>
      <c r="G22" s="427"/>
      <c r="H22" s="427"/>
      <c r="I22" s="427"/>
      <c r="J22" s="427"/>
      <c r="K22" s="417"/>
      <c r="L22" s="422" t="s">
        <v>
161</v>
      </c>
      <c r="M22" s="427"/>
      <c r="N22" s="427"/>
      <c r="O22" s="427"/>
      <c r="P22" s="417"/>
      <c r="Q22" s="585" t="s">
        <v>
162</v>
      </c>
      <c r="R22" s="586"/>
      <c r="S22" s="586"/>
      <c r="T22" s="586"/>
      <c r="U22" s="586"/>
      <c r="V22" s="587"/>
      <c r="W22" s="553" t="s">
        <v>
163</v>
      </c>
      <c r="X22" s="554"/>
      <c r="Y22" s="555"/>
      <c r="Z22" s="422" t="s">
        <v>
1</v>
      </c>
      <c r="AA22" s="427"/>
      <c r="AB22" s="427"/>
      <c r="AC22" s="427"/>
      <c r="AD22" s="427"/>
      <c r="AE22" s="427"/>
      <c r="AF22" s="427"/>
      <c r="AG22" s="417"/>
      <c r="AH22" s="591" t="s">
        <v>
164</v>
      </c>
      <c r="AI22" s="427"/>
      <c r="AJ22" s="427"/>
      <c r="AK22" s="427"/>
      <c r="AL22" s="417"/>
      <c r="AM22" s="591" t="s">
        <v>
165</v>
      </c>
      <c r="AN22" s="592"/>
      <c r="AO22" s="592"/>
      <c r="AP22" s="592"/>
      <c r="AQ22" s="592"/>
      <c r="AR22" s="593"/>
      <c r="AS22" s="585" t="s">
        <v>
162</v>
      </c>
      <c r="AT22" s="586"/>
      <c r="AU22" s="586"/>
      <c r="AV22" s="586"/>
      <c r="AW22" s="586"/>
      <c r="AX22" s="597"/>
      <c r="AY22" s="370" t="s">
        <v>
166</v>
      </c>
      <c r="AZ22" s="371"/>
      <c r="BA22" s="371"/>
      <c r="BB22" s="371"/>
      <c r="BC22" s="371"/>
      <c r="BD22" s="371"/>
      <c r="BE22" s="371"/>
      <c r="BF22" s="371"/>
      <c r="BG22" s="371"/>
      <c r="BH22" s="371"/>
      <c r="BI22" s="371"/>
      <c r="BJ22" s="371"/>
      <c r="BK22" s="371"/>
      <c r="BL22" s="371"/>
      <c r="BM22" s="372"/>
      <c r="BN22" s="373">
        <v>
16934267</v>
      </c>
      <c r="BO22" s="374"/>
      <c r="BP22" s="374"/>
      <c r="BQ22" s="374"/>
      <c r="BR22" s="374"/>
      <c r="BS22" s="374"/>
      <c r="BT22" s="374"/>
      <c r="BU22" s="375"/>
      <c r="BV22" s="373">
        <v>
17109730</v>
      </c>
      <c r="BW22" s="374"/>
      <c r="BX22" s="374"/>
      <c r="BY22" s="374"/>
      <c r="BZ22" s="374"/>
      <c r="CA22" s="374"/>
      <c r="CB22" s="374"/>
      <c r="CC22" s="375"/>
      <c r="CD22" s="190"/>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7"/>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
167</v>
      </c>
      <c r="AZ23" s="445"/>
      <c r="BA23" s="445"/>
      <c r="BB23" s="445"/>
      <c r="BC23" s="445"/>
      <c r="BD23" s="445"/>
      <c r="BE23" s="445"/>
      <c r="BF23" s="445"/>
      <c r="BG23" s="445"/>
      <c r="BH23" s="445"/>
      <c r="BI23" s="445"/>
      <c r="BJ23" s="445"/>
      <c r="BK23" s="445"/>
      <c r="BL23" s="445"/>
      <c r="BM23" s="446"/>
      <c r="BN23" s="410">
        <v>
10950243</v>
      </c>
      <c r="BO23" s="411"/>
      <c r="BP23" s="411"/>
      <c r="BQ23" s="411"/>
      <c r="BR23" s="411"/>
      <c r="BS23" s="411"/>
      <c r="BT23" s="411"/>
      <c r="BU23" s="412"/>
      <c r="BV23" s="410">
        <v>
10864169</v>
      </c>
      <c r="BW23" s="411"/>
      <c r="BX23" s="411"/>
      <c r="BY23" s="411"/>
      <c r="BZ23" s="411"/>
      <c r="CA23" s="411"/>
      <c r="CB23" s="411"/>
      <c r="CC23" s="412"/>
      <c r="CD23" s="190"/>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7"/>
      <c r="B24" s="581"/>
      <c r="C24" s="557"/>
      <c r="D24" s="558"/>
      <c r="E24" s="460" t="s">
        <v>
168</v>
      </c>
      <c r="F24" s="440"/>
      <c r="G24" s="440"/>
      <c r="H24" s="440"/>
      <c r="I24" s="440"/>
      <c r="J24" s="440"/>
      <c r="K24" s="441"/>
      <c r="L24" s="461">
        <v>
1</v>
      </c>
      <c r="M24" s="462"/>
      <c r="N24" s="462"/>
      <c r="O24" s="462"/>
      <c r="P24" s="504"/>
      <c r="Q24" s="461">
        <v>
8550</v>
      </c>
      <c r="R24" s="462"/>
      <c r="S24" s="462"/>
      <c r="T24" s="462"/>
      <c r="U24" s="462"/>
      <c r="V24" s="504"/>
      <c r="W24" s="556"/>
      <c r="X24" s="557"/>
      <c r="Y24" s="558"/>
      <c r="Z24" s="460" t="s">
        <v>
169</v>
      </c>
      <c r="AA24" s="440"/>
      <c r="AB24" s="440"/>
      <c r="AC24" s="440"/>
      <c r="AD24" s="440"/>
      <c r="AE24" s="440"/>
      <c r="AF24" s="440"/>
      <c r="AG24" s="441"/>
      <c r="AH24" s="461">
        <v>
321</v>
      </c>
      <c r="AI24" s="462"/>
      <c r="AJ24" s="462"/>
      <c r="AK24" s="462"/>
      <c r="AL24" s="504"/>
      <c r="AM24" s="461">
        <v>
1000557</v>
      </c>
      <c r="AN24" s="462"/>
      <c r="AO24" s="462"/>
      <c r="AP24" s="462"/>
      <c r="AQ24" s="462"/>
      <c r="AR24" s="504"/>
      <c r="AS24" s="461">
        <v>
3117</v>
      </c>
      <c r="AT24" s="462"/>
      <c r="AU24" s="462"/>
      <c r="AV24" s="462"/>
      <c r="AW24" s="462"/>
      <c r="AX24" s="463"/>
      <c r="AY24" s="526" t="s">
        <v>
170</v>
      </c>
      <c r="AZ24" s="527"/>
      <c r="BA24" s="527"/>
      <c r="BB24" s="527"/>
      <c r="BC24" s="527"/>
      <c r="BD24" s="527"/>
      <c r="BE24" s="527"/>
      <c r="BF24" s="527"/>
      <c r="BG24" s="527"/>
      <c r="BH24" s="527"/>
      <c r="BI24" s="527"/>
      <c r="BJ24" s="527"/>
      <c r="BK24" s="527"/>
      <c r="BL24" s="527"/>
      <c r="BM24" s="528"/>
      <c r="BN24" s="410">
        <v>
8006572</v>
      </c>
      <c r="BO24" s="411"/>
      <c r="BP24" s="411"/>
      <c r="BQ24" s="411"/>
      <c r="BR24" s="411"/>
      <c r="BS24" s="411"/>
      <c r="BT24" s="411"/>
      <c r="BU24" s="412"/>
      <c r="BV24" s="410">
        <v>
8322134</v>
      </c>
      <c r="BW24" s="411"/>
      <c r="BX24" s="411"/>
      <c r="BY24" s="411"/>
      <c r="BZ24" s="411"/>
      <c r="CA24" s="411"/>
      <c r="CB24" s="411"/>
      <c r="CC24" s="412"/>
      <c r="CD24" s="190"/>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7"/>
      <c r="B25" s="581"/>
      <c r="C25" s="557"/>
      <c r="D25" s="558"/>
      <c r="E25" s="460" t="s">
        <v>
171</v>
      </c>
      <c r="F25" s="440"/>
      <c r="G25" s="440"/>
      <c r="H25" s="440"/>
      <c r="I25" s="440"/>
      <c r="J25" s="440"/>
      <c r="K25" s="441"/>
      <c r="L25" s="461">
        <v>
1</v>
      </c>
      <c r="M25" s="462"/>
      <c r="N25" s="462"/>
      <c r="O25" s="462"/>
      <c r="P25" s="504"/>
      <c r="Q25" s="461">
        <v>
6800</v>
      </c>
      <c r="R25" s="462"/>
      <c r="S25" s="462"/>
      <c r="T25" s="462"/>
      <c r="U25" s="462"/>
      <c r="V25" s="504"/>
      <c r="W25" s="556"/>
      <c r="X25" s="557"/>
      <c r="Y25" s="558"/>
      <c r="Z25" s="460" t="s">
        <v>
172</v>
      </c>
      <c r="AA25" s="440"/>
      <c r="AB25" s="440"/>
      <c r="AC25" s="440"/>
      <c r="AD25" s="440"/>
      <c r="AE25" s="440"/>
      <c r="AF25" s="440"/>
      <c r="AG25" s="441"/>
      <c r="AH25" s="461" t="s">
        <v>
125</v>
      </c>
      <c r="AI25" s="462"/>
      <c r="AJ25" s="462"/>
      <c r="AK25" s="462"/>
      <c r="AL25" s="504"/>
      <c r="AM25" s="461" t="s">
        <v>
125</v>
      </c>
      <c r="AN25" s="462"/>
      <c r="AO25" s="462"/>
      <c r="AP25" s="462"/>
      <c r="AQ25" s="462"/>
      <c r="AR25" s="504"/>
      <c r="AS25" s="461" t="s">
        <v>
126</v>
      </c>
      <c r="AT25" s="462"/>
      <c r="AU25" s="462"/>
      <c r="AV25" s="462"/>
      <c r="AW25" s="462"/>
      <c r="AX25" s="463"/>
      <c r="AY25" s="370" t="s">
        <v>
173</v>
      </c>
      <c r="AZ25" s="371"/>
      <c r="BA25" s="371"/>
      <c r="BB25" s="371"/>
      <c r="BC25" s="371"/>
      <c r="BD25" s="371"/>
      <c r="BE25" s="371"/>
      <c r="BF25" s="371"/>
      <c r="BG25" s="371"/>
      <c r="BH25" s="371"/>
      <c r="BI25" s="371"/>
      <c r="BJ25" s="371"/>
      <c r="BK25" s="371"/>
      <c r="BL25" s="371"/>
      <c r="BM25" s="372"/>
      <c r="BN25" s="373">
        <v>
2028876</v>
      </c>
      <c r="BO25" s="374"/>
      <c r="BP25" s="374"/>
      <c r="BQ25" s="374"/>
      <c r="BR25" s="374"/>
      <c r="BS25" s="374"/>
      <c r="BT25" s="374"/>
      <c r="BU25" s="375"/>
      <c r="BV25" s="373">
        <v>
2759848</v>
      </c>
      <c r="BW25" s="374"/>
      <c r="BX25" s="374"/>
      <c r="BY25" s="374"/>
      <c r="BZ25" s="374"/>
      <c r="CA25" s="374"/>
      <c r="CB25" s="374"/>
      <c r="CC25" s="375"/>
      <c r="CD25" s="190"/>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7"/>
      <c r="B26" s="581"/>
      <c r="C26" s="557"/>
      <c r="D26" s="558"/>
      <c r="E26" s="460" t="s">
        <v>
174</v>
      </c>
      <c r="F26" s="440"/>
      <c r="G26" s="440"/>
      <c r="H26" s="440"/>
      <c r="I26" s="440"/>
      <c r="J26" s="440"/>
      <c r="K26" s="441"/>
      <c r="L26" s="461">
        <v>
1</v>
      </c>
      <c r="M26" s="462"/>
      <c r="N26" s="462"/>
      <c r="O26" s="462"/>
      <c r="P26" s="504"/>
      <c r="Q26" s="461">
        <v>
6400</v>
      </c>
      <c r="R26" s="462"/>
      <c r="S26" s="462"/>
      <c r="T26" s="462"/>
      <c r="U26" s="462"/>
      <c r="V26" s="504"/>
      <c r="W26" s="556"/>
      <c r="X26" s="557"/>
      <c r="Y26" s="558"/>
      <c r="Z26" s="460" t="s">
        <v>
175</v>
      </c>
      <c r="AA26" s="562"/>
      <c r="AB26" s="562"/>
      <c r="AC26" s="562"/>
      <c r="AD26" s="562"/>
      <c r="AE26" s="562"/>
      <c r="AF26" s="562"/>
      <c r="AG26" s="563"/>
      <c r="AH26" s="461">
        <v>
2</v>
      </c>
      <c r="AI26" s="462"/>
      <c r="AJ26" s="462"/>
      <c r="AK26" s="462"/>
      <c r="AL26" s="504"/>
      <c r="AM26" s="461" t="s">
        <v>
176</v>
      </c>
      <c r="AN26" s="462"/>
      <c r="AO26" s="462"/>
      <c r="AP26" s="462"/>
      <c r="AQ26" s="462"/>
      <c r="AR26" s="504"/>
      <c r="AS26" s="461" t="s">
        <v>
177</v>
      </c>
      <c r="AT26" s="462"/>
      <c r="AU26" s="462"/>
      <c r="AV26" s="462"/>
      <c r="AW26" s="462"/>
      <c r="AX26" s="463"/>
      <c r="AY26" s="413" t="s">
        <v>
178</v>
      </c>
      <c r="AZ26" s="414"/>
      <c r="BA26" s="414"/>
      <c r="BB26" s="414"/>
      <c r="BC26" s="414"/>
      <c r="BD26" s="414"/>
      <c r="BE26" s="414"/>
      <c r="BF26" s="414"/>
      <c r="BG26" s="414"/>
      <c r="BH26" s="414"/>
      <c r="BI26" s="414"/>
      <c r="BJ26" s="414"/>
      <c r="BK26" s="414"/>
      <c r="BL26" s="414"/>
      <c r="BM26" s="415"/>
      <c r="BN26" s="410" t="s">
        <v>
125</v>
      </c>
      <c r="BO26" s="411"/>
      <c r="BP26" s="411"/>
      <c r="BQ26" s="411"/>
      <c r="BR26" s="411"/>
      <c r="BS26" s="411"/>
      <c r="BT26" s="411"/>
      <c r="BU26" s="412"/>
      <c r="BV26" s="410" t="s">
        <v>
134</v>
      </c>
      <c r="BW26" s="411"/>
      <c r="BX26" s="411"/>
      <c r="BY26" s="411"/>
      <c r="BZ26" s="411"/>
      <c r="CA26" s="411"/>
      <c r="CB26" s="411"/>
      <c r="CC26" s="412"/>
      <c r="CD26" s="190"/>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7"/>
      <c r="B27" s="581"/>
      <c r="C27" s="557"/>
      <c r="D27" s="558"/>
      <c r="E27" s="460" t="s">
        <v>
179</v>
      </c>
      <c r="F27" s="440"/>
      <c r="G27" s="440"/>
      <c r="H27" s="440"/>
      <c r="I27" s="440"/>
      <c r="J27" s="440"/>
      <c r="K27" s="441"/>
      <c r="L27" s="461">
        <v>
1</v>
      </c>
      <c r="M27" s="462"/>
      <c r="N27" s="462"/>
      <c r="O27" s="462"/>
      <c r="P27" s="504"/>
      <c r="Q27" s="461">
        <v>
4400</v>
      </c>
      <c r="R27" s="462"/>
      <c r="S27" s="462"/>
      <c r="T27" s="462"/>
      <c r="U27" s="462"/>
      <c r="V27" s="504"/>
      <c r="W27" s="556"/>
      <c r="X27" s="557"/>
      <c r="Y27" s="558"/>
      <c r="Z27" s="460" t="s">
        <v>
180</v>
      </c>
      <c r="AA27" s="440"/>
      <c r="AB27" s="440"/>
      <c r="AC27" s="440"/>
      <c r="AD27" s="440"/>
      <c r="AE27" s="440"/>
      <c r="AF27" s="440"/>
      <c r="AG27" s="441"/>
      <c r="AH27" s="461">
        <v>
5</v>
      </c>
      <c r="AI27" s="462"/>
      <c r="AJ27" s="462"/>
      <c r="AK27" s="462"/>
      <c r="AL27" s="504"/>
      <c r="AM27" s="461">
        <v>
18610</v>
      </c>
      <c r="AN27" s="462"/>
      <c r="AO27" s="462"/>
      <c r="AP27" s="462"/>
      <c r="AQ27" s="462"/>
      <c r="AR27" s="504"/>
      <c r="AS27" s="461">
        <v>
3722</v>
      </c>
      <c r="AT27" s="462"/>
      <c r="AU27" s="462"/>
      <c r="AV27" s="462"/>
      <c r="AW27" s="462"/>
      <c r="AX27" s="463"/>
      <c r="AY27" s="505" t="s">
        <v>
181</v>
      </c>
      <c r="AZ27" s="506"/>
      <c r="BA27" s="506"/>
      <c r="BB27" s="506"/>
      <c r="BC27" s="506"/>
      <c r="BD27" s="506"/>
      <c r="BE27" s="506"/>
      <c r="BF27" s="506"/>
      <c r="BG27" s="506"/>
      <c r="BH27" s="506"/>
      <c r="BI27" s="506"/>
      <c r="BJ27" s="506"/>
      <c r="BK27" s="506"/>
      <c r="BL27" s="506"/>
      <c r="BM27" s="507"/>
      <c r="BN27" s="529" t="s">
        <v>
134</v>
      </c>
      <c r="BO27" s="530"/>
      <c r="BP27" s="530"/>
      <c r="BQ27" s="530"/>
      <c r="BR27" s="530"/>
      <c r="BS27" s="530"/>
      <c r="BT27" s="530"/>
      <c r="BU27" s="531"/>
      <c r="BV27" s="529" t="s">
        <v>
134</v>
      </c>
      <c r="BW27" s="530"/>
      <c r="BX27" s="530"/>
      <c r="BY27" s="530"/>
      <c r="BZ27" s="530"/>
      <c r="CA27" s="530"/>
      <c r="CB27" s="530"/>
      <c r="CC27" s="531"/>
      <c r="CD27" s="192"/>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7"/>
      <c r="B28" s="581"/>
      <c r="C28" s="557"/>
      <c r="D28" s="558"/>
      <c r="E28" s="460" t="s">
        <v>
182</v>
      </c>
      <c r="F28" s="440"/>
      <c r="G28" s="440"/>
      <c r="H28" s="440"/>
      <c r="I28" s="440"/>
      <c r="J28" s="440"/>
      <c r="K28" s="441"/>
      <c r="L28" s="461">
        <v>
1</v>
      </c>
      <c r="M28" s="462"/>
      <c r="N28" s="462"/>
      <c r="O28" s="462"/>
      <c r="P28" s="504"/>
      <c r="Q28" s="461">
        <v>
3950</v>
      </c>
      <c r="R28" s="462"/>
      <c r="S28" s="462"/>
      <c r="T28" s="462"/>
      <c r="U28" s="462"/>
      <c r="V28" s="504"/>
      <c r="W28" s="556"/>
      <c r="X28" s="557"/>
      <c r="Y28" s="558"/>
      <c r="Z28" s="460" t="s">
        <v>
183</v>
      </c>
      <c r="AA28" s="440"/>
      <c r="AB28" s="440"/>
      <c r="AC28" s="440"/>
      <c r="AD28" s="440"/>
      <c r="AE28" s="440"/>
      <c r="AF28" s="440"/>
      <c r="AG28" s="441"/>
      <c r="AH28" s="461" t="s">
        <v>
134</v>
      </c>
      <c r="AI28" s="462"/>
      <c r="AJ28" s="462"/>
      <c r="AK28" s="462"/>
      <c r="AL28" s="504"/>
      <c r="AM28" s="461" t="s">
        <v>
134</v>
      </c>
      <c r="AN28" s="462"/>
      <c r="AO28" s="462"/>
      <c r="AP28" s="462"/>
      <c r="AQ28" s="462"/>
      <c r="AR28" s="504"/>
      <c r="AS28" s="461" t="s">
        <v>
125</v>
      </c>
      <c r="AT28" s="462"/>
      <c r="AU28" s="462"/>
      <c r="AV28" s="462"/>
      <c r="AW28" s="462"/>
      <c r="AX28" s="463"/>
      <c r="AY28" s="564" t="s">
        <v>
184</v>
      </c>
      <c r="AZ28" s="565"/>
      <c r="BA28" s="565"/>
      <c r="BB28" s="566"/>
      <c r="BC28" s="370" t="s">
        <v>
47</v>
      </c>
      <c r="BD28" s="371"/>
      <c r="BE28" s="371"/>
      <c r="BF28" s="371"/>
      <c r="BG28" s="371"/>
      <c r="BH28" s="371"/>
      <c r="BI28" s="371"/>
      <c r="BJ28" s="371"/>
      <c r="BK28" s="371"/>
      <c r="BL28" s="371"/>
      <c r="BM28" s="372"/>
      <c r="BN28" s="373">
        <v>
1967018</v>
      </c>
      <c r="BO28" s="374"/>
      <c r="BP28" s="374"/>
      <c r="BQ28" s="374"/>
      <c r="BR28" s="374"/>
      <c r="BS28" s="374"/>
      <c r="BT28" s="374"/>
      <c r="BU28" s="375"/>
      <c r="BV28" s="373">
        <v>
1726732</v>
      </c>
      <c r="BW28" s="374"/>
      <c r="BX28" s="374"/>
      <c r="BY28" s="374"/>
      <c r="BZ28" s="374"/>
      <c r="CA28" s="374"/>
      <c r="CB28" s="374"/>
      <c r="CC28" s="375"/>
      <c r="CD28" s="190"/>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7"/>
      <c r="B29" s="581"/>
      <c r="C29" s="557"/>
      <c r="D29" s="558"/>
      <c r="E29" s="460" t="s">
        <v>
185</v>
      </c>
      <c r="F29" s="440"/>
      <c r="G29" s="440"/>
      <c r="H29" s="440"/>
      <c r="I29" s="440"/>
      <c r="J29" s="440"/>
      <c r="K29" s="441"/>
      <c r="L29" s="461">
        <v>
16</v>
      </c>
      <c r="M29" s="462"/>
      <c r="N29" s="462"/>
      <c r="O29" s="462"/>
      <c r="P29" s="504"/>
      <c r="Q29" s="461">
        <v>
3800</v>
      </c>
      <c r="R29" s="462"/>
      <c r="S29" s="462"/>
      <c r="T29" s="462"/>
      <c r="U29" s="462"/>
      <c r="V29" s="504"/>
      <c r="W29" s="559"/>
      <c r="X29" s="560"/>
      <c r="Y29" s="561"/>
      <c r="Z29" s="460" t="s">
        <v>
186</v>
      </c>
      <c r="AA29" s="440"/>
      <c r="AB29" s="440"/>
      <c r="AC29" s="440"/>
      <c r="AD29" s="440"/>
      <c r="AE29" s="440"/>
      <c r="AF29" s="440"/>
      <c r="AG29" s="441"/>
      <c r="AH29" s="461">
        <v>
326</v>
      </c>
      <c r="AI29" s="462"/>
      <c r="AJ29" s="462"/>
      <c r="AK29" s="462"/>
      <c r="AL29" s="504"/>
      <c r="AM29" s="461">
        <v>
1019167</v>
      </c>
      <c r="AN29" s="462"/>
      <c r="AO29" s="462"/>
      <c r="AP29" s="462"/>
      <c r="AQ29" s="462"/>
      <c r="AR29" s="504"/>
      <c r="AS29" s="461">
        <v>
3126</v>
      </c>
      <c r="AT29" s="462"/>
      <c r="AU29" s="462"/>
      <c r="AV29" s="462"/>
      <c r="AW29" s="462"/>
      <c r="AX29" s="463"/>
      <c r="AY29" s="567"/>
      <c r="AZ29" s="568"/>
      <c r="BA29" s="568"/>
      <c r="BB29" s="569"/>
      <c r="BC29" s="444" t="s">
        <v>
187</v>
      </c>
      <c r="BD29" s="445"/>
      <c r="BE29" s="445"/>
      <c r="BF29" s="445"/>
      <c r="BG29" s="445"/>
      <c r="BH29" s="445"/>
      <c r="BI29" s="445"/>
      <c r="BJ29" s="445"/>
      <c r="BK29" s="445"/>
      <c r="BL29" s="445"/>
      <c r="BM29" s="446"/>
      <c r="BN29" s="410">
        <v>
887014</v>
      </c>
      <c r="BO29" s="411"/>
      <c r="BP29" s="411"/>
      <c r="BQ29" s="411"/>
      <c r="BR29" s="411"/>
      <c r="BS29" s="411"/>
      <c r="BT29" s="411"/>
      <c r="BU29" s="412"/>
      <c r="BV29" s="410">
        <v>
636932</v>
      </c>
      <c r="BW29" s="411"/>
      <c r="BX29" s="411"/>
      <c r="BY29" s="411"/>
      <c r="BZ29" s="411"/>
      <c r="CA29" s="411"/>
      <c r="CB29" s="411"/>
      <c r="CC29" s="412"/>
      <c r="CD29" s="192"/>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7"/>
      <c r="B30" s="582"/>
      <c r="C30" s="583"/>
      <c r="D30" s="584"/>
      <c r="E30" s="464"/>
      <c r="F30" s="465"/>
      <c r="G30" s="465"/>
      <c r="H30" s="465"/>
      <c r="I30" s="465"/>
      <c r="J30" s="465"/>
      <c r="K30" s="466"/>
      <c r="L30" s="574"/>
      <c r="M30" s="575"/>
      <c r="N30" s="575"/>
      <c r="O30" s="575"/>
      <c r="P30" s="576"/>
      <c r="Q30" s="574"/>
      <c r="R30" s="575"/>
      <c r="S30" s="575"/>
      <c r="T30" s="575"/>
      <c r="U30" s="575"/>
      <c r="V30" s="576"/>
      <c r="W30" s="577" t="s">
        <v>
188</v>
      </c>
      <c r="X30" s="578"/>
      <c r="Y30" s="578"/>
      <c r="Z30" s="578"/>
      <c r="AA30" s="578"/>
      <c r="AB30" s="578"/>
      <c r="AC30" s="578"/>
      <c r="AD30" s="578"/>
      <c r="AE30" s="578"/>
      <c r="AF30" s="578"/>
      <c r="AG30" s="579"/>
      <c r="AH30" s="537">
        <v>
97.7</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
49</v>
      </c>
      <c r="BD30" s="527"/>
      <c r="BE30" s="527"/>
      <c r="BF30" s="527"/>
      <c r="BG30" s="527"/>
      <c r="BH30" s="527"/>
      <c r="BI30" s="527"/>
      <c r="BJ30" s="527"/>
      <c r="BK30" s="527"/>
      <c r="BL30" s="527"/>
      <c r="BM30" s="528"/>
      <c r="BN30" s="529">
        <v>
757543</v>
      </c>
      <c r="BO30" s="530"/>
      <c r="BP30" s="530"/>
      <c r="BQ30" s="530"/>
      <c r="BR30" s="530"/>
      <c r="BS30" s="530"/>
      <c r="BT30" s="530"/>
      <c r="BU30" s="531"/>
      <c r="BV30" s="529">
        <v>
631738</v>
      </c>
      <c r="BW30" s="530"/>
      <c r="BX30" s="530"/>
      <c r="BY30" s="530"/>
      <c r="BZ30" s="530"/>
      <c r="CA30" s="530"/>
      <c r="CB30" s="530"/>
      <c r="CC30" s="531"/>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573" t="s">
        <v>
189</v>
      </c>
      <c r="D32" s="573"/>
      <c r="E32" s="573"/>
      <c r="F32" s="573"/>
      <c r="G32" s="573"/>
      <c r="H32" s="573"/>
      <c r="I32" s="573"/>
      <c r="J32" s="573"/>
      <c r="K32" s="573"/>
      <c r="L32" s="573"/>
      <c r="M32" s="573"/>
      <c r="N32" s="573"/>
      <c r="O32" s="573"/>
      <c r="P32" s="573"/>
      <c r="Q32" s="573"/>
      <c r="R32" s="573"/>
      <c r="S32" s="573"/>
      <c r="U32" s="414" t="s">
        <v>
190</v>
      </c>
      <c r="V32" s="414"/>
      <c r="W32" s="414"/>
      <c r="X32" s="414"/>
      <c r="Y32" s="414"/>
      <c r="Z32" s="414"/>
      <c r="AA32" s="414"/>
      <c r="AB32" s="414"/>
      <c r="AC32" s="414"/>
      <c r="AD32" s="414"/>
      <c r="AE32" s="414"/>
      <c r="AF32" s="414"/>
      <c r="AG32" s="414"/>
      <c r="AH32" s="414"/>
      <c r="AI32" s="414"/>
      <c r="AJ32" s="414"/>
      <c r="AK32" s="414"/>
      <c r="AM32" s="414" t="s">
        <v>
191</v>
      </c>
      <c r="AN32" s="414"/>
      <c r="AO32" s="414"/>
      <c r="AP32" s="414"/>
      <c r="AQ32" s="414"/>
      <c r="AR32" s="414"/>
      <c r="AS32" s="414"/>
      <c r="AT32" s="414"/>
      <c r="AU32" s="414"/>
      <c r="AV32" s="414"/>
      <c r="AW32" s="414"/>
      <c r="AX32" s="414"/>
      <c r="AY32" s="414"/>
      <c r="AZ32" s="414"/>
      <c r="BA32" s="414"/>
      <c r="BB32" s="414"/>
      <c r="BC32" s="414"/>
      <c r="BE32" s="414" t="s">
        <v>
192</v>
      </c>
      <c r="BF32" s="414"/>
      <c r="BG32" s="414"/>
      <c r="BH32" s="414"/>
      <c r="BI32" s="414"/>
      <c r="BJ32" s="414"/>
      <c r="BK32" s="414"/>
      <c r="BL32" s="414"/>
      <c r="BM32" s="414"/>
      <c r="BN32" s="414"/>
      <c r="BO32" s="414"/>
      <c r="BP32" s="414"/>
      <c r="BQ32" s="414"/>
      <c r="BR32" s="414"/>
      <c r="BS32" s="414"/>
      <c r="BT32" s="414"/>
      <c r="BU32" s="414"/>
      <c r="BW32" s="414" t="s">
        <v>
193</v>
      </c>
      <c r="BX32" s="414"/>
      <c r="BY32" s="414"/>
      <c r="BZ32" s="414"/>
      <c r="CA32" s="414"/>
      <c r="CB32" s="414"/>
      <c r="CC32" s="414"/>
      <c r="CD32" s="414"/>
      <c r="CE32" s="414"/>
      <c r="CF32" s="414"/>
      <c r="CG32" s="414"/>
      <c r="CH32" s="414"/>
      <c r="CI32" s="414"/>
      <c r="CJ32" s="414"/>
      <c r="CK32" s="414"/>
      <c r="CL32" s="414"/>
      <c r="CM32" s="414"/>
      <c r="CO32" s="414" t="s">
        <v>
194</v>
      </c>
      <c r="CP32" s="414"/>
      <c r="CQ32" s="414"/>
      <c r="CR32" s="414"/>
      <c r="CS32" s="414"/>
      <c r="CT32" s="414"/>
      <c r="CU32" s="414"/>
      <c r="CV32" s="414"/>
      <c r="CW32" s="414"/>
      <c r="CX32" s="414"/>
      <c r="CY32" s="414"/>
      <c r="CZ32" s="414"/>
      <c r="DA32" s="414"/>
      <c r="DB32" s="414"/>
      <c r="DC32" s="414"/>
      <c r="DD32" s="414"/>
      <c r="DE32" s="414"/>
      <c r="DI32" s="200"/>
    </row>
    <row r="33" spans="1:113" ht="13.5" customHeight="1" x14ac:dyDescent="0.15">
      <c r="A33" s="177"/>
      <c r="B33" s="201"/>
      <c r="C33" s="434" t="s">
        <v>
195</v>
      </c>
      <c r="D33" s="434"/>
      <c r="E33" s="399" t="s">
        <v>
196</v>
      </c>
      <c r="F33" s="399"/>
      <c r="G33" s="399"/>
      <c r="H33" s="399"/>
      <c r="I33" s="399"/>
      <c r="J33" s="399"/>
      <c r="K33" s="399"/>
      <c r="L33" s="399"/>
      <c r="M33" s="399"/>
      <c r="N33" s="399"/>
      <c r="O33" s="399"/>
      <c r="P33" s="399"/>
      <c r="Q33" s="399"/>
      <c r="R33" s="399"/>
      <c r="S33" s="399"/>
      <c r="T33" s="202"/>
      <c r="U33" s="434" t="s">
        <v>
197</v>
      </c>
      <c r="V33" s="434"/>
      <c r="W33" s="399" t="s">
        <v>
198</v>
      </c>
      <c r="X33" s="399"/>
      <c r="Y33" s="399"/>
      <c r="Z33" s="399"/>
      <c r="AA33" s="399"/>
      <c r="AB33" s="399"/>
      <c r="AC33" s="399"/>
      <c r="AD33" s="399"/>
      <c r="AE33" s="399"/>
      <c r="AF33" s="399"/>
      <c r="AG33" s="399"/>
      <c r="AH33" s="399"/>
      <c r="AI33" s="399"/>
      <c r="AJ33" s="399"/>
      <c r="AK33" s="399"/>
      <c r="AL33" s="202"/>
      <c r="AM33" s="434" t="s">
        <v>
195</v>
      </c>
      <c r="AN33" s="434"/>
      <c r="AO33" s="399" t="s">
        <v>
199</v>
      </c>
      <c r="AP33" s="399"/>
      <c r="AQ33" s="399"/>
      <c r="AR33" s="399"/>
      <c r="AS33" s="399"/>
      <c r="AT33" s="399"/>
      <c r="AU33" s="399"/>
      <c r="AV33" s="399"/>
      <c r="AW33" s="399"/>
      <c r="AX33" s="399"/>
      <c r="AY33" s="399"/>
      <c r="AZ33" s="399"/>
      <c r="BA33" s="399"/>
      <c r="BB33" s="399"/>
      <c r="BC33" s="399"/>
      <c r="BD33" s="203"/>
      <c r="BE33" s="399" t="s">
        <v>
200</v>
      </c>
      <c r="BF33" s="399"/>
      <c r="BG33" s="399" t="s">
        <v>
201</v>
      </c>
      <c r="BH33" s="399"/>
      <c r="BI33" s="399"/>
      <c r="BJ33" s="399"/>
      <c r="BK33" s="399"/>
      <c r="BL33" s="399"/>
      <c r="BM33" s="399"/>
      <c r="BN33" s="399"/>
      <c r="BO33" s="399"/>
      <c r="BP33" s="399"/>
      <c r="BQ33" s="399"/>
      <c r="BR33" s="399"/>
      <c r="BS33" s="399"/>
      <c r="BT33" s="399"/>
      <c r="BU33" s="399"/>
      <c r="BV33" s="203"/>
      <c r="BW33" s="434" t="s">
        <v>
200</v>
      </c>
      <c r="BX33" s="434"/>
      <c r="BY33" s="399" t="s">
        <v>
202</v>
      </c>
      <c r="BZ33" s="399"/>
      <c r="CA33" s="399"/>
      <c r="CB33" s="399"/>
      <c r="CC33" s="399"/>
      <c r="CD33" s="399"/>
      <c r="CE33" s="399"/>
      <c r="CF33" s="399"/>
      <c r="CG33" s="399"/>
      <c r="CH33" s="399"/>
      <c r="CI33" s="399"/>
      <c r="CJ33" s="399"/>
      <c r="CK33" s="399"/>
      <c r="CL33" s="399"/>
      <c r="CM33" s="399"/>
      <c r="CN33" s="202"/>
      <c r="CO33" s="434" t="s">
        <v>
197</v>
      </c>
      <c r="CP33" s="434"/>
      <c r="CQ33" s="399" t="s">
        <v>
203</v>
      </c>
      <c r="CR33" s="399"/>
      <c r="CS33" s="399"/>
      <c r="CT33" s="399"/>
      <c r="CU33" s="399"/>
      <c r="CV33" s="399"/>
      <c r="CW33" s="399"/>
      <c r="CX33" s="399"/>
      <c r="CY33" s="399"/>
      <c r="CZ33" s="399"/>
      <c r="DA33" s="399"/>
      <c r="DB33" s="399"/>
      <c r="DC33" s="399"/>
      <c r="DD33" s="399"/>
      <c r="DE33" s="399"/>
      <c r="DF33" s="202"/>
      <c r="DG33" s="599" t="s">
        <v>
204</v>
      </c>
      <c r="DH33" s="599"/>
      <c r="DI33" s="204"/>
    </row>
    <row r="34" spans="1:113" ht="32.25" customHeight="1" x14ac:dyDescent="0.15">
      <c r="A34" s="177"/>
      <c r="B34" s="201"/>
      <c r="C34" s="600">
        <f>
IF(E34="","",1)</f>
        <v>
1</v>
      </c>
      <c r="D34" s="600"/>
      <c r="E34" s="601" t="str">
        <f>
IF('各会計、関係団体の財政状況及び健全化判断比率'!B7="","",'各会計、関係団体の財政状況及び健全化判断比率'!B7)</f>
        <v>
一般会計</v>
      </c>
      <c r="F34" s="601"/>
      <c r="G34" s="601"/>
      <c r="H34" s="601"/>
      <c r="I34" s="601"/>
      <c r="J34" s="601"/>
      <c r="K34" s="601"/>
      <c r="L34" s="601"/>
      <c r="M34" s="601"/>
      <c r="N34" s="601"/>
      <c r="O34" s="601"/>
      <c r="P34" s="601"/>
      <c r="Q34" s="601"/>
      <c r="R34" s="601"/>
      <c r="S34" s="601"/>
      <c r="T34" s="177"/>
      <c r="U34" s="600">
        <f>
IF(W34="","",MAX(C34:D43)+1)</f>
        <v>
3</v>
      </c>
      <c r="V34" s="600"/>
      <c r="W34" s="601" t="str">
        <f>
IF('各会計、関係団体の財政状況及び健全化判断比率'!B28="","",'各会計、関係団体の財政状況及び健全化判断比率'!B28)</f>
        <v>
結城市国民健康保険特別会計</v>
      </c>
      <c r="X34" s="601"/>
      <c r="Y34" s="601"/>
      <c r="Z34" s="601"/>
      <c r="AA34" s="601"/>
      <c r="AB34" s="601"/>
      <c r="AC34" s="601"/>
      <c r="AD34" s="601"/>
      <c r="AE34" s="601"/>
      <c r="AF34" s="601"/>
      <c r="AG34" s="601"/>
      <c r="AH34" s="601"/>
      <c r="AI34" s="601"/>
      <c r="AJ34" s="601"/>
      <c r="AK34" s="601"/>
      <c r="AL34" s="177"/>
      <c r="AM34" s="600">
        <f>
IF(AO34="","",MAX(C34:D43,U34:V43)+1)</f>
        <v>
7</v>
      </c>
      <c r="AN34" s="600"/>
      <c r="AO34" s="601" t="str">
        <f>
IF('各会計、関係団体の財政状況及び健全化判断比率'!B32="","",'各会計、関係団体の財政状況及び健全化判断比率'!B32)</f>
        <v>
結城市水道事業会計</v>
      </c>
      <c r="AP34" s="601"/>
      <c r="AQ34" s="601"/>
      <c r="AR34" s="601"/>
      <c r="AS34" s="601"/>
      <c r="AT34" s="601"/>
      <c r="AU34" s="601"/>
      <c r="AV34" s="601"/>
      <c r="AW34" s="601"/>
      <c r="AX34" s="601"/>
      <c r="AY34" s="601"/>
      <c r="AZ34" s="601"/>
      <c r="BA34" s="601"/>
      <c r="BB34" s="601"/>
      <c r="BC34" s="601"/>
      <c r="BD34" s="177"/>
      <c r="BE34" s="600">
        <f>
IF(BG34="","",MAX(C34:D43,U34:V43,AM34:AN43)+1)</f>
        <v>
9</v>
      </c>
      <c r="BF34" s="600"/>
      <c r="BG34" s="601" t="str">
        <f>
IF('各会計、関係団体の財政状況及び健全化判断比率'!B34="","",'各会計、関係団体の財政状況及び健全化判断比率'!B34)</f>
        <v>
結城市農業集落排水事業特別会計</v>
      </c>
      <c r="BH34" s="601"/>
      <c r="BI34" s="601"/>
      <c r="BJ34" s="601"/>
      <c r="BK34" s="601"/>
      <c r="BL34" s="601"/>
      <c r="BM34" s="601"/>
      <c r="BN34" s="601"/>
      <c r="BO34" s="601"/>
      <c r="BP34" s="601"/>
      <c r="BQ34" s="601"/>
      <c r="BR34" s="601"/>
      <c r="BS34" s="601"/>
      <c r="BT34" s="601"/>
      <c r="BU34" s="601"/>
      <c r="BV34" s="177"/>
      <c r="BW34" s="600">
        <f>
IF(BY34="","",MAX(C34:D43,U34:V43,AM34:AN43,BE34:BF43)+1)</f>
        <v>
12</v>
      </c>
      <c r="BX34" s="600"/>
      <c r="BY34" s="601" t="str">
        <f>
IF('各会計、関係団体の財政状況及び健全化判断比率'!B68="","",'各会計、関係団体の財政状況及び健全化判断比率'!B68)</f>
        <v>
茨城県市町村総合事務組合（一般会計）</v>
      </c>
      <c r="BZ34" s="601"/>
      <c r="CA34" s="601"/>
      <c r="CB34" s="601"/>
      <c r="CC34" s="601"/>
      <c r="CD34" s="601"/>
      <c r="CE34" s="601"/>
      <c r="CF34" s="601"/>
      <c r="CG34" s="601"/>
      <c r="CH34" s="601"/>
      <c r="CI34" s="601"/>
      <c r="CJ34" s="601"/>
      <c r="CK34" s="601"/>
      <c r="CL34" s="601"/>
      <c r="CM34" s="601"/>
      <c r="CN34" s="177"/>
      <c r="CO34" s="600">
        <f>
IF(CQ34="","",MAX(C34:D43,U34:V43,AM34:AN43,BE34:BF43,BW34:BX43)+1)</f>
        <v>
18</v>
      </c>
      <c r="CP34" s="600"/>
      <c r="CQ34" s="601" t="str">
        <f>
IF('各会計、関係団体の財政状況及び健全化判断比率'!BS7="","",'各会計、関係団体の財政状況及び健全化判断比率'!BS7)</f>
        <v>
結城市文化・スポーツ振興事業団</v>
      </c>
      <c r="CR34" s="601"/>
      <c r="CS34" s="601"/>
      <c r="CT34" s="601"/>
      <c r="CU34" s="601"/>
      <c r="CV34" s="601"/>
      <c r="CW34" s="601"/>
      <c r="CX34" s="601"/>
      <c r="CY34" s="601"/>
      <c r="CZ34" s="601"/>
      <c r="DA34" s="601"/>
      <c r="DB34" s="601"/>
      <c r="DC34" s="601"/>
      <c r="DD34" s="601"/>
      <c r="DE34" s="601"/>
      <c r="DG34" s="602" t="str">
        <f>
IF('各会計、関係団体の財政状況及び健全化判断比率'!BR7="","",'各会計、関係団体の財政状況及び健全化判断比率'!BR7)</f>
        <v/>
      </c>
      <c r="DH34" s="602"/>
      <c r="DI34" s="204"/>
    </row>
    <row r="35" spans="1:113" ht="32.25" customHeight="1" x14ac:dyDescent="0.15">
      <c r="A35" s="177"/>
      <c r="B35" s="201"/>
      <c r="C35" s="600">
        <f>
IF(E35="","",C34+1)</f>
        <v>
2</v>
      </c>
      <c r="D35" s="600"/>
      <c r="E35" s="601" t="str">
        <f>
IF('各会計、関係団体の財政状況及び健全化判断比率'!B8="","",'各会計、関係団体の財政状況及び健全化判断比率'!B8)</f>
        <v>
結城市住宅資金等貸付事業特別会計</v>
      </c>
      <c r="F35" s="601"/>
      <c r="G35" s="601"/>
      <c r="H35" s="601"/>
      <c r="I35" s="601"/>
      <c r="J35" s="601"/>
      <c r="K35" s="601"/>
      <c r="L35" s="601"/>
      <c r="M35" s="601"/>
      <c r="N35" s="601"/>
      <c r="O35" s="601"/>
      <c r="P35" s="601"/>
      <c r="Q35" s="601"/>
      <c r="R35" s="601"/>
      <c r="S35" s="601"/>
      <c r="T35" s="177"/>
      <c r="U35" s="600">
        <f>
IF(W35="","",U34+1)</f>
        <v>
4</v>
      </c>
      <c r="V35" s="600"/>
      <c r="W35" s="601" t="str">
        <f>
IF('各会計、関係団体の財政状況及び健全化判断比率'!B29="","",'各会計、関係団体の財政状況及び健全化判断比率'!B29)</f>
        <v>
結城市介護保険特別会計（介護保険事業勘定）</v>
      </c>
      <c r="X35" s="601"/>
      <c r="Y35" s="601"/>
      <c r="Z35" s="601"/>
      <c r="AA35" s="601"/>
      <c r="AB35" s="601"/>
      <c r="AC35" s="601"/>
      <c r="AD35" s="601"/>
      <c r="AE35" s="601"/>
      <c r="AF35" s="601"/>
      <c r="AG35" s="601"/>
      <c r="AH35" s="601"/>
      <c r="AI35" s="601"/>
      <c r="AJ35" s="601"/>
      <c r="AK35" s="601"/>
      <c r="AL35" s="177"/>
      <c r="AM35" s="600">
        <f t="shared" ref="AM35:AM43" si="0">
IF(AO35="","",AM34+1)</f>
        <v>
8</v>
      </c>
      <c r="AN35" s="600"/>
      <c r="AO35" s="601" t="str">
        <f>
IF('各会計、関係団体の財政状況及び健全化判断比率'!B33="","",'各会計、関係団体の財政状況及び健全化判断比率'!B33)</f>
        <v>
結城市公共下水道事業会計</v>
      </c>
      <c r="AP35" s="601"/>
      <c r="AQ35" s="601"/>
      <c r="AR35" s="601"/>
      <c r="AS35" s="601"/>
      <c r="AT35" s="601"/>
      <c r="AU35" s="601"/>
      <c r="AV35" s="601"/>
      <c r="AW35" s="601"/>
      <c r="AX35" s="601"/>
      <c r="AY35" s="601"/>
      <c r="AZ35" s="601"/>
      <c r="BA35" s="601"/>
      <c r="BB35" s="601"/>
      <c r="BC35" s="601"/>
      <c r="BD35" s="177"/>
      <c r="BE35" s="600">
        <f t="shared" ref="BE35:BE43" si="1">
IF(BG35="","",BE34+1)</f>
        <v>
10</v>
      </c>
      <c r="BF35" s="600"/>
      <c r="BG35" s="601" t="str">
        <f>
IF('各会計、関係団体の財政状況及び健全化判断比率'!B35="","",'各会計、関係団体の財政状況及び健全化判断比率'!B35)</f>
        <v>
下館・結城都市計画事業結城南部第二土地区画整理事業特別会計</v>
      </c>
      <c r="BH35" s="601"/>
      <c r="BI35" s="601"/>
      <c r="BJ35" s="601"/>
      <c r="BK35" s="601"/>
      <c r="BL35" s="601"/>
      <c r="BM35" s="601"/>
      <c r="BN35" s="601"/>
      <c r="BO35" s="601"/>
      <c r="BP35" s="601"/>
      <c r="BQ35" s="601"/>
      <c r="BR35" s="601"/>
      <c r="BS35" s="601"/>
      <c r="BT35" s="601"/>
      <c r="BU35" s="601"/>
      <c r="BV35" s="177"/>
      <c r="BW35" s="600">
        <f t="shared" ref="BW35:BW43" si="2">
IF(BY35="","",BW34+1)</f>
        <v>
13</v>
      </c>
      <c r="BX35" s="600"/>
      <c r="BY35" s="601" t="str">
        <f>
IF('各会計、関係団体の財政状況及び健全化判断比率'!B69="","",'各会計、関係団体の財政状況及び健全化判断比率'!B69)</f>
        <v>
茨城県市町村総合事務組合（県民交通災害共済事業特別会計）</v>
      </c>
      <c r="BZ35" s="601"/>
      <c r="CA35" s="601"/>
      <c r="CB35" s="601"/>
      <c r="CC35" s="601"/>
      <c r="CD35" s="601"/>
      <c r="CE35" s="601"/>
      <c r="CF35" s="601"/>
      <c r="CG35" s="601"/>
      <c r="CH35" s="601"/>
      <c r="CI35" s="601"/>
      <c r="CJ35" s="601"/>
      <c r="CK35" s="601"/>
      <c r="CL35" s="601"/>
      <c r="CM35" s="601"/>
      <c r="CN35" s="177"/>
      <c r="CO35" s="600">
        <f t="shared" ref="CO35:CO43" si="3">
IF(CQ35="","",CO34+1)</f>
        <v>
19</v>
      </c>
      <c r="CP35" s="600"/>
      <c r="CQ35" s="601" t="str">
        <f>
IF('各会計、関係団体の財政状況及び健全化判断比率'!BS8="","",'各会計、関係団体の財政状況及び健全化判断比率'!BS8)</f>
        <v>
結城市土地開発公社</v>
      </c>
      <c r="CR35" s="601"/>
      <c r="CS35" s="601"/>
      <c r="CT35" s="601"/>
      <c r="CU35" s="601"/>
      <c r="CV35" s="601"/>
      <c r="CW35" s="601"/>
      <c r="CX35" s="601"/>
      <c r="CY35" s="601"/>
      <c r="CZ35" s="601"/>
      <c r="DA35" s="601"/>
      <c r="DB35" s="601"/>
      <c r="DC35" s="601"/>
      <c r="DD35" s="601"/>
      <c r="DE35" s="601"/>
      <c r="DG35" s="602" t="str">
        <f>
IF('各会計、関係団体の財政状況及び健全化判断比率'!BR8="","",'各会計、関係団体の財政状況及び健全化判断比率'!BR8)</f>
        <v/>
      </c>
      <c r="DH35" s="602"/>
      <c r="DI35" s="204"/>
    </row>
    <row r="36" spans="1:113" ht="32.25" customHeight="1" x14ac:dyDescent="0.15">
      <c r="A36" s="177"/>
      <c r="B36" s="201"/>
      <c r="C36" s="600" t="str">
        <f>
IF(E36="","",C35+1)</f>
        <v/>
      </c>
      <c r="D36" s="600"/>
      <c r="E36" s="601" t="str">
        <f>
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7"/>
      <c r="U36" s="600">
        <f t="shared" ref="U36:U43" si="4">
IF(W36="","",U35+1)</f>
        <v>
5</v>
      </c>
      <c r="V36" s="600"/>
      <c r="W36" s="601" t="str">
        <f>
IF('各会計、関係団体の財政状況及び健全化判断比率'!B30="","",'各会計、関係団体の財政状況及び健全化判断比率'!B30)</f>
        <v>
結城市介護保険特別会計（介護サービス事業勘定）</v>
      </c>
      <c r="X36" s="601"/>
      <c r="Y36" s="601"/>
      <c r="Z36" s="601"/>
      <c r="AA36" s="601"/>
      <c r="AB36" s="601"/>
      <c r="AC36" s="601"/>
      <c r="AD36" s="601"/>
      <c r="AE36" s="601"/>
      <c r="AF36" s="601"/>
      <c r="AG36" s="601"/>
      <c r="AH36" s="601"/>
      <c r="AI36" s="601"/>
      <c r="AJ36" s="601"/>
      <c r="AK36" s="601"/>
      <c r="AL36" s="177"/>
      <c r="AM36" s="600" t="str">
        <f t="shared" si="0"/>
        <v/>
      </c>
      <c r="AN36" s="600"/>
      <c r="AO36" s="601"/>
      <c r="AP36" s="601"/>
      <c r="AQ36" s="601"/>
      <c r="AR36" s="601"/>
      <c r="AS36" s="601"/>
      <c r="AT36" s="601"/>
      <c r="AU36" s="601"/>
      <c r="AV36" s="601"/>
      <c r="AW36" s="601"/>
      <c r="AX36" s="601"/>
      <c r="AY36" s="601"/>
      <c r="AZ36" s="601"/>
      <c r="BA36" s="601"/>
      <c r="BB36" s="601"/>
      <c r="BC36" s="601"/>
      <c r="BD36" s="177"/>
      <c r="BE36" s="600">
        <f t="shared" si="1"/>
        <v>
11</v>
      </c>
      <c r="BF36" s="600"/>
      <c r="BG36" s="601" t="str">
        <f>
IF('各会計、関係団体の財政状況及び健全化判断比率'!B36="","",'各会計、関係団体の財政状況及び健全化判断比率'!B36)</f>
        <v>
下館・結城都市計画事業結城南部第三土地区画整理事業特別会計</v>
      </c>
      <c r="BH36" s="601"/>
      <c r="BI36" s="601"/>
      <c r="BJ36" s="601"/>
      <c r="BK36" s="601"/>
      <c r="BL36" s="601"/>
      <c r="BM36" s="601"/>
      <c r="BN36" s="601"/>
      <c r="BO36" s="601"/>
      <c r="BP36" s="601"/>
      <c r="BQ36" s="601"/>
      <c r="BR36" s="601"/>
      <c r="BS36" s="601"/>
      <c r="BT36" s="601"/>
      <c r="BU36" s="601"/>
      <c r="BV36" s="177"/>
      <c r="BW36" s="600">
        <f t="shared" si="2"/>
        <v>
14</v>
      </c>
      <c r="BX36" s="600"/>
      <c r="BY36" s="601" t="str">
        <f>
IF('各会計、関係団体の財政状況及び健全化判断比率'!B70="","",'各会計、関係団体の財政状況及び健全化判断比率'!B70)</f>
        <v>
茨城租税債権管理機構</v>
      </c>
      <c r="BZ36" s="601"/>
      <c r="CA36" s="601"/>
      <c r="CB36" s="601"/>
      <c r="CC36" s="601"/>
      <c r="CD36" s="601"/>
      <c r="CE36" s="601"/>
      <c r="CF36" s="601"/>
      <c r="CG36" s="601"/>
      <c r="CH36" s="601"/>
      <c r="CI36" s="601"/>
      <c r="CJ36" s="601"/>
      <c r="CK36" s="601"/>
      <c r="CL36" s="601"/>
      <c r="CM36" s="601"/>
      <c r="CN36" s="177"/>
      <c r="CO36" s="600">
        <f t="shared" si="3"/>
        <v>
20</v>
      </c>
      <c r="CP36" s="600"/>
      <c r="CQ36" s="601" t="str">
        <f>
IF('各会計、関係団体の財政状況及び健全化判断比率'!BS9="","",'各会計、関係団体の財政状況及び健全化判断比率'!BS9)</f>
        <v>
TMO結城</v>
      </c>
      <c r="CR36" s="601"/>
      <c r="CS36" s="601"/>
      <c r="CT36" s="601"/>
      <c r="CU36" s="601"/>
      <c r="CV36" s="601"/>
      <c r="CW36" s="601"/>
      <c r="CX36" s="601"/>
      <c r="CY36" s="601"/>
      <c r="CZ36" s="601"/>
      <c r="DA36" s="601"/>
      <c r="DB36" s="601"/>
      <c r="DC36" s="601"/>
      <c r="DD36" s="601"/>
      <c r="DE36" s="601"/>
      <c r="DG36" s="602" t="str">
        <f>
IF('各会計、関係団体の財政状況及び健全化判断比率'!BR9="","",'各会計、関係団体の財政状況及び健全化判断比率'!BR9)</f>
        <v/>
      </c>
      <c r="DH36" s="602"/>
      <c r="DI36" s="204"/>
    </row>
    <row r="37" spans="1:113" ht="32.25" customHeight="1" x14ac:dyDescent="0.15">
      <c r="A37" s="177"/>
      <c r="B37" s="201"/>
      <c r="C37" s="600" t="str">
        <f>
IF(E37="","",C36+1)</f>
        <v/>
      </c>
      <c r="D37" s="600"/>
      <c r="E37" s="601" t="str">
        <f>
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7"/>
      <c r="U37" s="600">
        <f t="shared" si="4"/>
        <v>
6</v>
      </c>
      <c r="V37" s="600"/>
      <c r="W37" s="601" t="str">
        <f>
IF('各会計、関係団体の財政状況及び健全化判断比率'!B31="","",'各会計、関係団体の財政状況及び健全化判断比率'!B31)</f>
        <v>
結城市後期高齢者医療特別会計</v>
      </c>
      <c r="X37" s="601"/>
      <c r="Y37" s="601"/>
      <c r="Z37" s="601"/>
      <c r="AA37" s="601"/>
      <c r="AB37" s="601"/>
      <c r="AC37" s="601"/>
      <c r="AD37" s="601"/>
      <c r="AE37" s="601"/>
      <c r="AF37" s="601"/>
      <c r="AG37" s="601"/>
      <c r="AH37" s="601"/>
      <c r="AI37" s="601"/>
      <c r="AJ37" s="601"/>
      <c r="AK37" s="601"/>
      <c r="AL37" s="177"/>
      <c r="AM37" s="600" t="str">
        <f t="shared" si="0"/>
        <v/>
      </c>
      <c r="AN37" s="600"/>
      <c r="AO37" s="601"/>
      <c r="AP37" s="601"/>
      <c r="AQ37" s="601"/>
      <c r="AR37" s="601"/>
      <c r="AS37" s="601"/>
      <c r="AT37" s="601"/>
      <c r="AU37" s="601"/>
      <c r="AV37" s="601"/>
      <c r="AW37" s="601"/>
      <c r="AX37" s="601"/>
      <c r="AY37" s="601"/>
      <c r="AZ37" s="601"/>
      <c r="BA37" s="601"/>
      <c r="BB37" s="601"/>
      <c r="BC37" s="601"/>
      <c r="BD37" s="177"/>
      <c r="BE37" s="600" t="str">
        <f t="shared" si="1"/>
        <v/>
      </c>
      <c r="BF37" s="600"/>
      <c r="BG37" s="601"/>
      <c r="BH37" s="601"/>
      <c r="BI37" s="601"/>
      <c r="BJ37" s="601"/>
      <c r="BK37" s="601"/>
      <c r="BL37" s="601"/>
      <c r="BM37" s="601"/>
      <c r="BN37" s="601"/>
      <c r="BO37" s="601"/>
      <c r="BP37" s="601"/>
      <c r="BQ37" s="601"/>
      <c r="BR37" s="601"/>
      <c r="BS37" s="601"/>
      <c r="BT37" s="601"/>
      <c r="BU37" s="601"/>
      <c r="BV37" s="177"/>
      <c r="BW37" s="600">
        <f t="shared" si="2"/>
        <v>
15</v>
      </c>
      <c r="BX37" s="600"/>
      <c r="BY37" s="601" t="str">
        <f>
IF('各会計、関係団体の財政状況及び健全化判断比率'!B71="","",'各会計、関係団体の財政状況及び健全化判断比率'!B71)</f>
        <v>
茨城県後期高齢者医療広域連合（一般会計）</v>
      </c>
      <c r="BZ37" s="601"/>
      <c r="CA37" s="601"/>
      <c r="CB37" s="601"/>
      <c r="CC37" s="601"/>
      <c r="CD37" s="601"/>
      <c r="CE37" s="601"/>
      <c r="CF37" s="601"/>
      <c r="CG37" s="601"/>
      <c r="CH37" s="601"/>
      <c r="CI37" s="601"/>
      <c r="CJ37" s="601"/>
      <c r="CK37" s="601"/>
      <c r="CL37" s="601"/>
      <c r="CM37" s="601"/>
      <c r="CN37" s="177"/>
      <c r="CO37" s="600" t="str">
        <f t="shared" si="3"/>
        <v/>
      </c>
      <c r="CP37" s="600"/>
      <c r="CQ37" s="601" t="str">
        <f>
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
IF('各会計、関係団体の財政状況及び健全化判断比率'!BR10="","",'各会計、関係団体の財政状況及び健全化判断比率'!BR10)</f>
        <v/>
      </c>
      <c r="DH37" s="602"/>
      <c r="DI37" s="204"/>
    </row>
    <row r="38" spans="1:113" ht="32.25" customHeight="1" x14ac:dyDescent="0.15">
      <c r="A38" s="177"/>
      <c r="B38" s="201"/>
      <c r="C38" s="600" t="str">
        <f t="shared" ref="C38:C43" si="5">
IF(E38="","",C37+1)</f>
        <v/>
      </c>
      <c r="D38" s="600"/>
      <c r="E38" s="601" t="str">
        <f>
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7"/>
      <c r="U38" s="600" t="str">
        <f t="shared" si="4"/>
        <v/>
      </c>
      <c r="V38" s="600"/>
      <c r="W38" s="601"/>
      <c r="X38" s="601"/>
      <c r="Y38" s="601"/>
      <c r="Z38" s="601"/>
      <c r="AA38" s="601"/>
      <c r="AB38" s="601"/>
      <c r="AC38" s="601"/>
      <c r="AD38" s="601"/>
      <c r="AE38" s="601"/>
      <c r="AF38" s="601"/>
      <c r="AG38" s="601"/>
      <c r="AH38" s="601"/>
      <c r="AI38" s="601"/>
      <c r="AJ38" s="601"/>
      <c r="AK38" s="601"/>
      <c r="AL38" s="177"/>
      <c r="AM38" s="600" t="str">
        <f t="shared" si="0"/>
        <v/>
      </c>
      <c r="AN38" s="600"/>
      <c r="AO38" s="601"/>
      <c r="AP38" s="601"/>
      <c r="AQ38" s="601"/>
      <c r="AR38" s="601"/>
      <c r="AS38" s="601"/>
      <c r="AT38" s="601"/>
      <c r="AU38" s="601"/>
      <c r="AV38" s="601"/>
      <c r="AW38" s="601"/>
      <c r="AX38" s="601"/>
      <c r="AY38" s="601"/>
      <c r="AZ38" s="601"/>
      <c r="BA38" s="601"/>
      <c r="BB38" s="601"/>
      <c r="BC38" s="601"/>
      <c r="BD38" s="177"/>
      <c r="BE38" s="600" t="str">
        <f t="shared" si="1"/>
        <v/>
      </c>
      <c r="BF38" s="600"/>
      <c r="BG38" s="601"/>
      <c r="BH38" s="601"/>
      <c r="BI38" s="601"/>
      <c r="BJ38" s="601"/>
      <c r="BK38" s="601"/>
      <c r="BL38" s="601"/>
      <c r="BM38" s="601"/>
      <c r="BN38" s="601"/>
      <c r="BO38" s="601"/>
      <c r="BP38" s="601"/>
      <c r="BQ38" s="601"/>
      <c r="BR38" s="601"/>
      <c r="BS38" s="601"/>
      <c r="BT38" s="601"/>
      <c r="BU38" s="601"/>
      <c r="BV38" s="177"/>
      <c r="BW38" s="600">
        <f t="shared" si="2"/>
        <v>
16</v>
      </c>
      <c r="BX38" s="600"/>
      <c r="BY38" s="601" t="str">
        <f>
IF('各会計、関係団体の財政状況及び健全化判断比率'!B72="","",'各会計、関係団体の財政状況及び健全化判断比率'!B72)</f>
        <v>
茨城県後期高齢者医療広域連合（後期高齢医療特別会計）</v>
      </c>
      <c r="BZ38" s="601"/>
      <c r="CA38" s="601"/>
      <c r="CB38" s="601"/>
      <c r="CC38" s="601"/>
      <c r="CD38" s="601"/>
      <c r="CE38" s="601"/>
      <c r="CF38" s="601"/>
      <c r="CG38" s="601"/>
      <c r="CH38" s="601"/>
      <c r="CI38" s="601"/>
      <c r="CJ38" s="601"/>
      <c r="CK38" s="601"/>
      <c r="CL38" s="601"/>
      <c r="CM38" s="601"/>
      <c r="CN38" s="177"/>
      <c r="CO38" s="600" t="str">
        <f t="shared" si="3"/>
        <v/>
      </c>
      <c r="CP38" s="600"/>
      <c r="CQ38" s="601" t="str">
        <f>
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
IF('各会計、関係団体の財政状況及び健全化判断比率'!BR11="","",'各会計、関係団体の財政状況及び健全化判断比率'!BR11)</f>
        <v/>
      </c>
      <c r="DH38" s="602"/>
      <c r="DI38" s="204"/>
    </row>
    <row r="39" spans="1:113" ht="32.25" customHeight="1" x14ac:dyDescent="0.15">
      <c r="A39" s="177"/>
      <c r="B39" s="201"/>
      <c r="C39" s="600" t="str">
        <f t="shared" si="5"/>
        <v/>
      </c>
      <c r="D39" s="600"/>
      <c r="E39" s="601" t="str">
        <f>
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7"/>
      <c r="U39" s="600" t="str">
        <f t="shared" si="4"/>
        <v/>
      </c>
      <c r="V39" s="600"/>
      <c r="W39" s="601"/>
      <c r="X39" s="601"/>
      <c r="Y39" s="601"/>
      <c r="Z39" s="601"/>
      <c r="AA39" s="601"/>
      <c r="AB39" s="601"/>
      <c r="AC39" s="601"/>
      <c r="AD39" s="601"/>
      <c r="AE39" s="601"/>
      <c r="AF39" s="601"/>
      <c r="AG39" s="601"/>
      <c r="AH39" s="601"/>
      <c r="AI39" s="601"/>
      <c r="AJ39" s="601"/>
      <c r="AK39" s="601"/>
      <c r="AL39" s="177"/>
      <c r="AM39" s="600" t="str">
        <f t="shared" si="0"/>
        <v/>
      </c>
      <c r="AN39" s="600"/>
      <c r="AO39" s="601"/>
      <c r="AP39" s="601"/>
      <c r="AQ39" s="601"/>
      <c r="AR39" s="601"/>
      <c r="AS39" s="601"/>
      <c r="AT39" s="601"/>
      <c r="AU39" s="601"/>
      <c r="AV39" s="601"/>
      <c r="AW39" s="601"/>
      <c r="AX39" s="601"/>
      <c r="AY39" s="601"/>
      <c r="AZ39" s="601"/>
      <c r="BA39" s="601"/>
      <c r="BB39" s="601"/>
      <c r="BC39" s="601"/>
      <c r="BD39" s="177"/>
      <c r="BE39" s="600" t="str">
        <f t="shared" si="1"/>
        <v/>
      </c>
      <c r="BF39" s="600"/>
      <c r="BG39" s="601"/>
      <c r="BH39" s="601"/>
      <c r="BI39" s="601"/>
      <c r="BJ39" s="601"/>
      <c r="BK39" s="601"/>
      <c r="BL39" s="601"/>
      <c r="BM39" s="601"/>
      <c r="BN39" s="601"/>
      <c r="BO39" s="601"/>
      <c r="BP39" s="601"/>
      <c r="BQ39" s="601"/>
      <c r="BR39" s="601"/>
      <c r="BS39" s="601"/>
      <c r="BT39" s="601"/>
      <c r="BU39" s="601"/>
      <c r="BV39" s="177"/>
      <c r="BW39" s="600">
        <f t="shared" si="2"/>
        <v>
17</v>
      </c>
      <c r="BX39" s="600"/>
      <c r="BY39" s="601" t="str">
        <f>
IF('各会計、関係団体の財政状況及び健全化判断比率'!B73="","",'各会計、関係団体の財政状況及び健全化判断比率'!B73)</f>
        <v>
筑西広域市町村圏事務組合（一般会計）</v>
      </c>
      <c r="BZ39" s="601"/>
      <c r="CA39" s="601"/>
      <c r="CB39" s="601"/>
      <c r="CC39" s="601"/>
      <c r="CD39" s="601"/>
      <c r="CE39" s="601"/>
      <c r="CF39" s="601"/>
      <c r="CG39" s="601"/>
      <c r="CH39" s="601"/>
      <c r="CI39" s="601"/>
      <c r="CJ39" s="601"/>
      <c r="CK39" s="601"/>
      <c r="CL39" s="601"/>
      <c r="CM39" s="601"/>
      <c r="CN39" s="177"/>
      <c r="CO39" s="600" t="str">
        <f t="shared" si="3"/>
        <v/>
      </c>
      <c r="CP39" s="600"/>
      <c r="CQ39" s="601" t="str">
        <f>
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
IF('各会計、関係団体の財政状況及び健全化判断比率'!BR12="","",'各会計、関係団体の財政状況及び健全化判断比率'!BR12)</f>
        <v/>
      </c>
      <c r="DH39" s="602"/>
      <c r="DI39" s="204"/>
    </row>
    <row r="40" spans="1:113" ht="32.25" customHeight="1" x14ac:dyDescent="0.15">
      <c r="A40" s="177"/>
      <c r="B40" s="201"/>
      <c r="C40" s="600" t="str">
        <f t="shared" si="5"/>
        <v/>
      </c>
      <c r="D40" s="600"/>
      <c r="E40" s="601" t="str">
        <f>
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7"/>
      <c r="U40" s="600" t="str">
        <f t="shared" si="4"/>
        <v/>
      </c>
      <c r="V40" s="600"/>
      <c r="W40" s="601"/>
      <c r="X40" s="601"/>
      <c r="Y40" s="601"/>
      <c r="Z40" s="601"/>
      <c r="AA40" s="601"/>
      <c r="AB40" s="601"/>
      <c r="AC40" s="601"/>
      <c r="AD40" s="601"/>
      <c r="AE40" s="601"/>
      <c r="AF40" s="601"/>
      <c r="AG40" s="601"/>
      <c r="AH40" s="601"/>
      <c r="AI40" s="601"/>
      <c r="AJ40" s="601"/>
      <c r="AK40" s="601"/>
      <c r="AL40" s="177"/>
      <c r="AM40" s="600" t="str">
        <f t="shared" si="0"/>
        <v/>
      </c>
      <c r="AN40" s="600"/>
      <c r="AO40" s="601"/>
      <c r="AP40" s="601"/>
      <c r="AQ40" s="601"/>
      <c r="AR40" s="601"/>
      <c r="AS40" s="601"/>
      <c r="AT40" s="601"/>
      <c r="AU40" s="601"/>
      <c r="AV40" s="601"/>
      <c r="AW40" s="601"/>
      <c r="AX40" s="601"/>
      <c r="AY40" s="601"/>
      <c r="AZ40" s="601"/>
      <c r="BA40" s="601"/>
      <c r="BB40" s="601"/>
      <c r="BC40" s="601"/>
      <c r="BD40" s="177"/>
      <c r="BE40" s="600" t="str">
        <f t="shared" si="1"/>
        <v/>
      </c>
      <c r="BF40" s="600"/>
      <c r="BG40" s="601"/>
      <c r="BH40" s="601"/>
      <c r="BI40" s="601"/>
      <c r="BJ40" s="601"/>
      <c r="BK40" s="601"/>
      <c r="BL40" s="601"/>
      <c r="BM40" s="601"/>
      <c r="BN40" s="601"/>
      <c r="BO40" s="601"/>
      <c r="BP40" s="601"/>
      <c r="BQ40" s="601"/>
      <c r="BR40" s="601"/>
      <c r="BS40" s="601"/>
      <c r="BT40" s="601"/>
      <c r="BU40" s="601"/>
      <c r="BV40" s="177"/>
      <c r="BW40" s="600" t="str">
        <f t="shared" si="2"/>
        <v/>
      </c>
      <c r="BX40" s="600"/>
      <c r="BY40" s="601" t="str">
        <f>
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7"/>
      <c r="CO40" s="600" t="str">
        <f t="shared" si="3"/>
        <v/>
      </c>
      <c r="CP40" s="600"/>
      <c r="CQ40" s="601" t="str">
        <f>
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
IF('各会計、関係団体の財政状況及び健全化判断比率'!BR13="","",'各会計、関係団体の財政状況及び健全化判断比率'!BR13)</f>
        <v/>
      </c>
      <c r="DH40" s="602"/>
      <c r="DI40" s="204"/>
    </row>
    <row r="41" spans="1:113" ht="32.25" customHeight="1" x14ac:dyDescent="0.15">
      <c r="A41" s="177"/>
      <c r="B41" s="201"/>
      <c r="C41" s="600" t="str">
        <f t="shared" si="5"/>
        <v/>
      </c>
      <c r="D41" s="600"/>
      <c r="E41" s="601" t="str">
        <f>
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7"/>
      <c r="U41" s="600" t="str">
        <f t="shared" si="4"/>
        <v/>
      </c>
      <c r="V41" s="600"/>
      <c r="W41" s="601"/>
      <c r="X41" s="601"/>
      <c r="Y41" s="601"/>
      <c r="Z41" s="601"/>
      <c r="AA41" s="601"/>
      <c r="AB41" s="601"/>
      <c r="AC41" s="601"/>
      <c r="AD41" s="601"/>
      <c r="AE41" s="601"/>
      <c r="AF41" s="601"/>
      <c r="AG41" s="601"/>
      <c r="AH41" s="601"/>
      <c r="AI41" s="601"/>
      <c r="AJ41" s="601"/>
      <c r="AK41" s="601"/>
      <c r="AL41" s="177"/>
      <c r="AM41" s="600" t="str">
        <f t="shared" si="0"/>
        <v/>
      </c>
      <c r="AN41" s="600"/>
      <c r="AO41" s="601"/>
      <c r="AP41" s="601"/>
      <c r="AQ41" s="601"/>
      <c r="AR41" s="601"/>
      <c r="AS41" s="601"/>
      <c r="AT41" s="601"/>
      <c r="AU41" s="601"/>
      <c r="AV41" s="601"/>
      <c r="AW41" s="601"/>
      <c r="AX41" s="601"/>
      <c r="AY41" s="601"/>
      <c r="AZ41" s="601"/>
      <c r="BA41" s="601"/>
      <c r="BB41" s="601"/>
      <c r="BC41" s="601"/>
      <c r="BD41" s="177"/>
      <c r="BE41" s="600" t="str">
        <f t="shared" si="1"/>
        <v/>
      </c>
      <c r="BF41" s="600"/>
      <c r="BG41" s="601"/>
      <c r="BH41" s="601"/>
      <c r="BI41" s="601"/>
      <c r="BJ41" s="601"/>
      <c r="BK41" s="601"/>
      <c r="BL41" s="601"/>
      <c r="BM41" s="601"/>
      <c r="BN41" s="601"/>
      <c r="BO41" s="601"/>
      <c r="BP41" s="601"/>
      <c r="BQ41" s="601"/>
      <c r="BR41" s="601"/>
      <c r="BS41" s="601"/>
      <c r="BT41" s="601"/>
      <c r="BU41" s="601"/>
      <c r="BV41" s="177"/>
      <c r="BW41" s="600" t="str">
        <f t="shared" si="2"/>
        <v/>
      </c>
      <c r="BX41" s="600"/>
      <c r="BY41" s="601" t="str">
        <f>
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7"/>
      <c r="CO41" s="600" t="str">
        <f t="shared" si="3"/>
        <v/>
      </c>
      <c r="CP41" s="600"/>
      <c r="CQ41" s="601" t="str">
        <f>
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
IF('各会計、関係団体の財政状況及び健全化判断比率'!BR14="","",'各会計、関係団体の財政状況及び健全化判断比率'!BR14)</f>
        <v/>
      </c>
      <c r="DH41" s="602"/>
      <c r="DI41" s="204"/>
    </row>
    <row r="42" spans="1:113" ht="32.25" customHeight="1" x14ac:dyDescent="0.15">
      <c r="B42" s="201"/>
      <c r="C42" s="600" t="str">
        <f t="shared" si="5"/>
        <v/>
      </c>
      <c r="D42" s="600"/>
      <c r="E42" s="601" t="str">
        <f>
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7"/>
      <c r="U42" s="600" t="str">
        <f t="shared" si="4"/>
        <v/>
      </c>
      <c r="V42" s="600"/>
      <c r="W42" s="601"/>
      <c r="X42" s="601"/>
      <c r="Y42" s="601"/>
      <c r="Z42" s="601"/>
      <c r="AA42" s="601"/>
      <c r="AB42" s="601"/>
      <c r="AC42" s="601"/>
      <c r="AD42" s="601"/>
      <c r="AE42" s="601"/>
      <c r="AF42" s="601"/>
      <c r="AG42" s="601"/>
      <c r="AH42" s="601"/>
      <c r="AI42" s="601"/>
      <c r="AJ42" s="601"/>
      <c r="AK42" s="601"/>
      <c r="AL42" s="177"/>
      <c r="AM42" s="600" t="str">
        <f t="shared" si="0"/>
        <v/>
      </c>
      <c r="AN42" s="600"/>
      <c r="AO42" s="601"/>
      <c r="AP42" s="601"/>
      <c r="AQ42" s="601"/>
      <c r="AR42" s="601"/>
      <c r="AS42" s="601"/>
      <c r="AT42" s="601"/>
      <c r="AU42" s="601"/>
      <c r="AV42" s="601"/>
      <c r="AW42" s="601"/>
      <c r="AX42" s="601"/>
      <c r="AY42" s="601"/>
      <c r="AZ42" s="601"/>
      <c r="BA42" s="601"/>
      <c r="BB42" s="601"/>
      <c r="BC42" s="601"/>
      <c r="BD42" s="177"/>
      <c r="BE42" s="600" t="str">
        <f t="shared" si="1"/>
        <v/>
      </c>
      <c r="BF42" s="600"/>
      <c r="BG42" s="601"/>
      <c r="BH42" s="601"/>
      <c r="BI42" s="601"/>
      <c r="BJ42" s="601"/>
      <c r="BK42" s="601"/>
      <c r="BL42" s="601"/>
      <c r="BM42" s="601"/>
      <c r="BN42" s="601"/>
      <c r="BO42" s="601"/>
      <c r="BP42" s="601"/>
      <c r="BQ42" s="601"/>
      <c r="BR42" s="601"/>
      <c r="BS42" s="601"/>
      <c r="BT42" s="601"/>
      <c r="BU42" s="601"/>
      <c r="BV42" s="177"/>
      <c r="BW42" s="600" t="str">
        <f t="shared" si="2"/>
        <v/>
      </c>
      <c r="BX42" s="600"/>
      <c r="BY42" s="601" t="str">
        <f>
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7"/>
      <c r="CO42" s="600" t="str">
        <f t="shared" si="3"/>
        <v/>
      </c>
      <c r="CP42" s="600"/>
      <c r="CQ42" s="601" t="str">
        <f>
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
IF('各会計、関係団体の財政状況及び健全化判断比率'!BR15="","",'各会計、関係団体の財政状況及び健全化判断比率'!BR15)</f>
        <v/>
      </c>
      <c r="DH42" s="602"/>
      <c r="DI42" s="204"/>
    </row>
    <row r="43" spans="1:113" ht="32.25" customHeight="1" x14ac:dyDescent="0.15">
      <c r="B43" s="201"/>
      <c r="C43" s="600" t="str">
        <f t="shared" si="5"/>
        <v/>
      </c>
      <c r="D43" s="600"/>
      <c r="E43" s="601" t="str">
        <f>
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7"/>
      <c r="U43" s="600" t="str">
        <f t="shared" si="4"/>
        <v/>
      </c>
      <c r="V43" s="600"/>
      <c r="W43" s="601"/>
      <c r="X43" s="601"/>
      <c r="Y43" s="601"/>
      <c r="Z43" s="601"/>
      <c r="AA43" s="601"/>
      <c r="AB43" s="601"/>
      <c r="AC43" s="601"/>
      <c r="AD43" s="601"/>
      <c r="AE43" s="601"/>
      <c r="AF43" s="601"/>
      <c r="AG43" s="601"/>
      <c r="AH43" s="601"/>
      <c r="AI43" s="601"/>
      <c r="AJ43" s="601"/>
      <c r="AK43" s="601"/>
      <c r="AL43" s="177"/>
      <c r="AM43" s="600" t="str">
        <f t="shared" si="0"/>
        <v/>
      </c>
      <c r="AN43" s="600"/>
      <c r="AO43" s="601"/>
      <c r="AP43" s="601"/>
      <c r="AQ43" s="601"/>
      <c r="AR43" s="601"/>
      <c r="AS43" s="601"/>
      <c r="AT43" s="601"/>
      <c r="AU43" s="601"/>
      <c r="AV43" s="601"/>
      <c r="AW43" s="601"/>
      <c r="AX43" s="601"/>
      <c r="AY43" s="601"/>
      <c r="AZ43" s="601"/>
      <c r="BA43" s="601"/>
      <c r="BB43" s="601"/>
      <c r="BC43" s="601"/>
      <c r="BD43" s="177"/>
      <c r="BE43" s="600" t="str">
        <f t="shared" si="1"/>
        <v/>
      </c>
      <c r="BF43" s="600"/>
      <c r="BG43" s="601"/>
      <c r="BH43" s="601"/>
      <c r="BI43" s="601"/>
      <c r="BJ43" s="601"/>
      <c r="BK43" s="601"/>
      <c r="BL43" s="601"/>
      <c r="BM43" s="601"/>
      <c r="BN43" s="601"/>
      <c r="BO43" s="601"/>
      <c r="BP43" s="601"/>
      <c r="BQ43" s="601"/>
      <c r="BR43" s="601"/>
      <c r="BS43" s="601"/>
      <c r="BT43" s="601"/>
      <c r="BU43" s="601"/>
      <c r="BV43" s="177"/>
      <c r="BW43" s="600" t="str">
        <f t="shared" si="2"/>
        <v/>
      </c>
      <c r="BX43" s="600"/>
      <c r="BY43" s="601" t="str">
        <f>
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7"/>
      <c r="CO43" s="600" t="str">
        <f t="shared" si="3"/>
        <v/>
      </c>
      <c r="CP43" s="600"/>
      <c r="CQ43" s="601" t="str">
        <f>
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
IF('各会計、関係団体の財政状況及び健全化判断比率'!BR16="","",'各会計、関係団体の財政状況及び健全化判断比率'!BR16)</f>
        <v/>
      </c>
      <c r="DH43" s="602"/>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
205</v>
      </c>
      <c r="E46" s="603" t="s">
        <v>
206</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
207</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
208</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
209</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
210</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
211</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
212</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6" t="s">
        <v>
595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4" workbookViewId="0">
      <selection activeCell="R22" sqref="R22:Y22"/>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21" customWidth="1"/>
    <col min="134" max="143" width="1.625" style="211" customWidth="1"/>
    <col min="144" max="16384" width="0" style="211"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6" t="s">
        <v>
213</v>
      </c>
      <c r="DI1" s="747"/>
      <c r="DJ1" s="747"/>
      <c r="DK1" s="747"/>
      <c r="DL1" s="747"/>
      <c r="DM1" s="747"/>
      <c r="DN1" s="748"/>
      <c r="DO1" s="211"/>
      <c r="DP1" s="746" t="s">
        <v>
214</v>
      </c>
      <c r="DQ1" s="747"/>
      <c r="DR1" s="747"/>
      <c r="DS1" s="747"/>
      <c r="DT1" s="747"/>
      <c r="DU1" s="747"/>
      <c r="DV1" s="747"/>
      <c r="DW1" s="747"/>
      <c r="DX1" s="747"/>
      <c r="DY1" s="747"/>
      <c r="DZ1" s="747"/>
      <c r="EA1" s="747"/>
      <c r="EB1" s="747"/>
      <c r="EC1" s="748"/>
      <c r="ED1" s="209"/>
      <c r="EE1" s="209"/>
      <c r="EF1" s="209"/>
      <c r="EG1" s="209"/>
      <c r="EH1" s="209"/>
      <c r="EI1" s="209"/>
      <c r="EJ1" s="209"/>
      <c r="EK1" s="209"/>
      <c r="EL1" s="209"/>
      <c r="EM1" s="209"/>
    </row>
    <row r="2" spans="2:143" ht="22.5" customHeight="1" x14ac:dyDescent="0.15">
      <c r="B2" s="212" t="s">
        <v>
215</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87" t="s">
        <v>
216</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
217</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
218</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
1</v>
      </c>
      <c r="C4" s="688"/>
      <c r="D4" s="688"/>
      <c r="E4" s="688"/>
      <c r="F4" s="688"/>
      <c r="G4" s="688"/>
      <c r="H4" s="688"/>
      <c r="I4" s="688"/>
      <c r="J4" s="688"/>
      <c r="K4" s="688"/>
      <c r="L4" s="688"/>
      <c r="M4" s="688"/>
      <c r="N4" s="688"/>
      <c r="O4" s="688"/>
      <c r="P4" s="688"/>
      <c r="Q4" s="689"/>
      <c r="R4" s="687" t="s">
        <v>
219</v>
      </c>
      <c r="S4" s="688"/>
      <c r="T4" s="688"/>
      <c r="U4" s="688"/>
      <c r="V4" s="688"/>
      <c r="W4" s="688"/>
      <c r="X4" s="688"/>
      <c r="Y4" s="689"/>
      <c r="Z4" s="687" t="s">
        <v>
220</v>
      </c>
      <c r="AA4" s="688"/>
      <c r="AB4" s="688"/>
      <c r="AC4" s="689"/>
      <c r="AD4" s="687" t="s">
        <v>
221</v>
      </c>
      <c r="AE4" s="688"/>
      <c r="AF4" s="688"/>
      <c r="AG4" s="688"/>
      <c r="AH4" s="688"/>
      <c r="AI4" s="688"/>
      <c r="AJ4" s="688"/>
      <c r="AK4" s="689"/>
      <c r="AL4" s="687" t="s">
        <v>
220</v>
      </c>
      <c r="AM4" s="688"/>
      <c r="AN4" s="688"/>
      <c r="AO4" s="689"/>
      <c r="AP4" s="743" t="s">
        <v>
222</v>
      </c>
      <c r="AQ4" s="743"/>
      <c r="AR4" s="743"/>
      <c r="AS4" s="743"/>
      <c r="AT4" s="743"/>
      <c r="AU4" s="743"/>
      <c r="AV4" s="743"/>
      <c r="AW4" s="743"/>
      <c r="AX4" s="743"/>
      <c r="AY4" s="743"/>
      <c r="AZ4" s="743"/>
      <c r="BA4" s="743"/>
      <c r="BB4" s="743"/>
      <c r="BC4" s="743"/>
      <c r="BD4" s="743"/>
      <c r="BE4" s="743"/>
      <c r="BF4" s="743"/>
      <c r="BG4" s="743" t="s">
        <v>
223</v>
      </c>
      <c r="BH4" s="743"/>
      <c r="BI4" s="743"/>
      <c r="BJ4" s="743"/>
      <c r="BK4" s="743"/>
      <c r="BL4" s="743"/>
      <c r="BM4" s="743"/>
      <c r="BN4" s="743"/>
      <c r="BO4" s="743" t="s">
        <v>
220</v>
      </c>
      <c r="BP4" s="743"/>
      <c r="BQ4" s="743"/>
      <c r="BR4" s="743"/>
      <c r="BS4" s="743" t="s">
        <v>
224</v>
      </c>
      <c r="BT4" s="743"/>
      <c r="BU4" s="743"/>
      <c r="BV4" s="743"/>
      <c r="BW4" s="743"/>
      <c r="BX4" s="743"/>
      <c r="BY4" s="743"/>
      <c r="BZ4" s="743"/>
      <c r="CA4" s="743"/>
      <c r="CB4" s="743"/>
      <c r="CD4" s="730" t="s">
        <v>
225</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0" customFormat="1" ht="11.25" customHeight="1" x14ac:dyDescent="0.15">
      <c r="B5" s="696" t="s">
        <v>
226</v>
      </c>
      <c r="C5" s="697"/>
      <c r="D5" s="697"/>
      <c r="E5" s="697"/>
      <c r="F5" s="697"/>
      <c r="G5" s="697"/>
      <c r="H5" s="697"/>
      <c r="I5" s="697"/>
      <c r="J5" s="697"/>
      <c r="K5" s="697"/>
      <c r="L5" s="697"/>
      <c r="M5" s="697"/>
      <c r="N5" s="697"/>
      <c r="O5" s="697"/>
      <c r="P5" s="697"/>
      <c r="Q5" s="698"/>
      <c r="R5" s="681">
        <v>
6852143</v>
      </c>
      <c r="S5" s="682"/>
      <c r="T5" s="682"/>
      <c r="U5" s="682"/>
      <c r="V5" s="682"/>
      <c r="W5" s="682"/>
      <c r="X5" s="682"/>
      <c r="Y5" s="725"/>
      <c r="Z5" s="744">
        <v>
32.6</v>
      </c>
      <c r="AA5" s="744"/>
      <c r="AB5" s="744"/>
      <c r="AC5" s="744"/>
      <c r="AD5" s="745">
        <v>
6503752</v>
      </c>
      <c r="AE5" s="745"/>
      <c r="AF5" s="745"/>
      <c r="AG5" s="745"/>
      <c r="AH5" s="745"/>
      <c r="AI5" s="745"/>
      <c r="AJ5" s="745"/>
      <c r="AK5" s="745"/>
      <c r="AL5" s="726">
        <v>
58.9</v>
      </c>
      <c r="AM5" s="701"/>
      <c r="AN5" s="701"/>
      <c r="AO5" s="727"/>
      <c r="AP5" s="696" t="s">
        <v>
227</v>
      </c>
      <c r="AQ5" s="697"/>
      <c r="AR5" s="697"/>
      <c r="AS5" s="697"/>
      <c r="AT5" s="697"/>
      <c r="AU5" s="697"/>
      <c r="AV5" s="697"/>
      <c r="AW5" s="697"/>
      <c r="AX5" s="697"/>
      <c r="AY5" s="697"/>
      <c r="AZ5" s="697"/>
      <c r="BA5" s="697"/>
      <c r="BB5" s="697"/>
      <c r="BC5" s="697"/>
      <c r="BD5" s="697"/>
      <c r="BE5" s="697"/>
      <c r="BF5" s="698"/>
      <c r="BG5" s="628">
        <v>
6503752</v>
      </c>
      <c r="BH5" s="629"/>
      <c r="BI5" s="629"/>
      <c r="BJ5" s="629"/>
      <c r="BK5" s="629"/>
      <c r="BL5" s="629"/>
      <c r="BM5" s="629"/>
      <c r="BN5" s="630"/>
      <c r="BO5" s="655">
        <v>
94.9</v>
      </c>
      <c r="BP5" s="655"/>
      <c r="BQ5" s="655"/>
      <c r="BR5" s="655"/>
      <c r="BS5" s="656">
        <v>
141791</v>
      </c>
      <c r="BT5" s="656"/>
      <c r="BU5" s="656"/>
      <c r="BV5" s="656"/>
      <c r="BW5" s="656"/>
      <c r="BX5" s="656"/>
      <c r="BY5" s="656"/>
      <c r="BZ5" s="656"/>
      <c r="CA5" s="656"/>
      <c r="CB5" s="714"/>
      <c r="CD5" s="730" t="s">
        <v>
222</v>
      </c>
      <c r="CE5" s="731"/>
      <c r="CF5" s="731"/>
      <c r="CG5" s="731"/>
      <c r="CH5" s="731"/>
      <c r="CI5" s="731"/>
      <c r="CJ5" s="731"/>
      <c r="CK5" s="731"/>
      <c r="CL5" s="731"/>
      <c r="CM5" s="731"/>
      <c r="CN5" s="731"/>
      <c r="CO5" s="731"/>
      <c r="CP5" s="731"/>
      <c r="CQ5" s="732"/>
      <c r="CR5" s="730" t="s">
        <v>
228</v>
      </c>
      <c r="CS5" s="731"/>
      <c r="CT5" s="731"/>
      <c r="CU5" s="731"/>
      <c r="CV5" s="731"/>
      <c r="CW5" s="731"/>
      <c r="CX5" s="731"/>
      <c r="CY5" s="732"/>
      <c r="CZ5" s="730" t="s">
        <v>
220</v>
      </c>
      <c r="DA5" s="731"/>
      <c r="DB5" s="731"/>
      <c r="DC5" s="732"/>
      <c r="DD5" s="730" t="s">
        <v>
229</v>
      </c>
      <c r="DE5" s="731"/>
      <c r="DF5" s="731"/>
      <c r="DG5" s="731"/>
      <c r="DH5" s="731"/>
      <c r="DI5" s="731"/>
      <c r="DJ5" s="731"/>
      <c r="DK5" s="731"/>
      <c r="DL5" s="731"/>
      <c r="DM5" s="731"/>
      <c r="DN5" s="731"/>
      <c r="DO5" s="731"/>
      <c r="DP5" s="732"/>
      <c r="DQ5" s="730" t="s">
        <v>
230</v>
      </c>
      <c r="DR5" s="731"/>
      <c r="DS5" s="731"/>
      <c r="DT5" s="731"/>
      <c r="DU5" s="731"/>
      <c r="DV5" s="731"/>
      <c r="DW5" s="731"/>
      <c r="DX5" s="731"/>
      <c r="DY5" s="731"/>
      <c r="DZ5" s="731"/>
      <c r="EA5" s="731"/>
      <c r="EB5" s="731"/>
      <c r="EC5" s="732"/>
    </row>
    <row r="6" spans="2:143" ht="11.25" customHeight="1" x14ac:dyDescent="0.15">
      <c r="B6" s="625" t="s">
        <v>
231</v>
      </c>
      <c r="C6" s="626"/>
      <c r="D6" s="626"/>
      <c r="E6" s="626"/>
      <c r="F6" s="626"/>
      <c r="G6" s="626"/>
      <c r="H6" s="626"/>
      <c r="I6" s="626"/>
      <c r="J6" s="626"/>
      <c r="K6" s="626"/>
      <c r="L6" s="626"/>
      <c r="M6" s="626"/>
      <c r="N6" s="626"/>
      <c r="O6" s="626"/>
      <c r="P6" s="626"/>
      <c r="Q6" s="627"/>
      <c r="R6" s="628">
        <v>
212701</v>
      </c>
      <c r="S6" s="629"/>
      <c r="T6" s="629"/>
      <c r="U6" s="629"/>
      <c r="V6" s="629"/>
      <c r="W6" s="629"/>
      <c r="X6" s="629"/>
      <c r="Y6" s="630"/>
      <c r="Z6" s="655">
        <v>
1</v>
      </c>
      <c r="AA6" s="655"/>
      <c r="AB6" s="655"/>
      <c r="AC6" s="655"/>
      <c r="AD6" s="656">
        <v>
212701</v>
      </c>
      <c r="AE6" s="656"/>
      <c r="AF6" s="656"/>
      <c r="AG6" s="656"/>
      <c r="AH6" s="656"/>
      <c r="AI6" s="656"/>
      <c r="AJ6" s="656"/>
      <c r="AK6" s="656"/>
      <c r="AL6" s="631">
        <v>
1.9</v>
      </c>
      <c r="AM6" s="632"/>
      <c r="AN6" s="632"/>
      <c r="AO6" s="657"/>
      <c r="AP6" s="625" t="s">
        <v>
232</v>
      </c>
      <c r="AQ6" s="626"/>
      <c r="AR6" s="626"/>
      <c r="AS6" s="626"/>
      <c r="AT6" s="626"/>
      <c r="AU6" s="626"/>
      <c r="AV6" s="626"/>
      <c r="AW6" s="626"/>
      <c r="AX6" s="626"/>
      <c r="AY6" s="626"/>
      <c r="AZ6" s="626"/>
      <c r="BA6" s="626"/>
      <c r="BB6" s="626"/>
      <c r="BC6" s="626"/>
      <c r="BD6" s="626"/>
      <c r="BE6" s="626"/>
      <c r="BF6" s="627"/>
      <c r="BG6" s="628">
        <v>
6503752</v>
      </c>
      <c r="BH6" s="629"/>
      <c r="BI6" s="629"/>
      <c r="BJ6" s="629"/>
      <c r="BK6" s="629"/>
      <c r="BL6" s="629"/>
      <c r="BM6" s="629"/>
      <c r="BN6" s="630"/>
      <c r="BO6" s="655">
        <v>
94.9</v>
      </c>
      <c r="BP6" s="655"/>
      <c r="BQ6" s="655"/>
      <c r="BR6" s="655"/>
      <c r="BS6" s="656">
        <v>
141791</v>
      </c>
      <c r="BT6" s="656"/>
      <c r="BU6" s="656"/>
      <c r="BV6" s="656"/>
      <c r="BW6" s="656"/>
      <c r="BX6" s="656"/>
      <c r="BY6" s="656"/>
      <c r="BZ6" s="656"/>
      <c r="CA6" s="656"/>
      <c r="CB6" s="714"/>
      <c r="CD6" s="684" t="s">
        <v>
233</v>
      </c>
      <c r="CE6" s="685"/>
      <c r="CF6" s="685"/>
      <c r="CG6" s="685"/>
      <c r="CH6" s="685"/>
      <c r="CI6" s="685"/>
      <c r="CJ6" s="685"/>
      <c r="CK6" s="685"/>
      <c r="CL6" s="685"/>
      <c r="CM6" s="685"/>
      <c r="CN6" s="685"/>
      <c r="CO6" s="685"/>
      <c r="CP6" s="685"/>
      <c r="CQ6" s="686"/>
      <c r="CR6" s="628">
        <v>
190983</v>
      </c>
      <c r="CS6" s="629"/>
      <c r="CT6" s="629"/>
      <c r="CU6" s="629"/>
      <c r="CV6" s="629"/>
      <c r="CW6" s="629"/>
      <c r="CX6" s="629"/>
      <c r="CY6" s="630"/>
      <c r="CZ6" s="726">
        <v>
1</v>
      </c>
      <c r="DA6" s="701"/>
      <c r="DB6" s="701"/>
      <c r="DC6" s="729"/>
      <c r="DD6" s="634">
        <v>
3729</v>
      </c>
      <c r="DE6" s="629"/>
      <c r="DF6" s="629"/>
      <c r="DG6" s="629"/>
      <c r="DH6" s="629"/>
      <c r="DI6" s="629"/>
      <c r="DJ6" s="629"/>
      <c r="DK6" s="629"/>
      <c r="DL6" s="629"/>
      <c r="DM6" s="629"/>
      <c r="DN6" s="629"/>
      <c r="DO6" s="629"/>
      <c r="DP6" s="630"/>
      <c r="DQ6" s="634">
        <v>
190983</v>
      </c>
      <c r="DR6" s="629"/>
      <c r="DS6" s="629"/>
      <c r="DT6" s="629"/>
      <c r="DU6" s="629"/>
      <c r="DV6" s="629"/>
      <c r="DW6" s="629"/>
      <c r="DX6" s="629"/>
      <c r="DY6" s="629"/>
      <c r="DZ6" s="629"/>
      <c r="EA6" s="629"/>
      <c r="EB6" s="629"/>
      <c r="EC6" s="673"/>
    </row>
    <row r="7" spans="2:143" ht="11.25" customHeight="1" x14ac:dyDescent="0.15">
      <c r="B7" s="625" t="s">
        <v>
234</v>
      </c>
      <c r="C7" s="626"/>
      <c r="D7" s="626"/>
      <c r="E7" s="626"/>
      <c r="F7" s="626"/>
      <c r="G7" s="626"/>
      <c r="H7" s="626"/>
      <c r="I7" s="626"/>
      <c r="J7" s="626"/>
      <c r="K7" s="626"/>
      <c r="L7" s="626"/>
      <c r="M7" s="626"/>
      <c r="N7" s="626"/>
      <c r="O7" s="626"/>
      <c r="P7" s="626"/>
      <c r="Q7" s="627"/>
      <c r="R7" s="628">
        <v>
3939</v>
      </c>
      <c r="S7" s="629"/>
      <c r="T7" s="629"/>
      <c r="U7" s="629"/>
      <c r="V7" s="629"/>
      <c r="W7" s="629"/>
      <c r="X7" s="629"/>
      <c r="Y7" s="630"/>
      <c r="Z7" s="655">
        <v>
0</v>
      </c>
      <c r="AA7" s="655"/>
      <c r="AB7" s="655"/>
      <c r="AC7" s="655"/>
      <c r="AD7" s="656">
        <v>
3939</v>
      </c>
      <c r="AE7" s="656"/>
      <c r="AF7" s="656"/>
      <c r="AG7" s="656"/>
      <c r="AH7" s="656"/>
      <c r="AI7" s="656"/>
      <c r="AJ7" s="656"/>
      <c r="AK7" s="656"/>
      <c r="AL7" s="631">
        <v>
0</v>
      </c>
      <c r="AM7" s="632"/>
      <c r="AN7" s="632"/>
      <c r="AO7" s="657"/>
      <c r="AP7" s="625" t="s">
        <v>
235</v>
      </c>
      <c r="AQ7" s="626"/>
      <c r="AR7" s="626"/>
      <c r="AS7" s="626"/>
      <c r="AT7" s="626"/>
      <c r="AU7" s="626"/>
      <c r="AV7" s="626"/>
      <c r="AW7" s="626"/>
      <c r="AX7" s="626"/>
      <c r="AY7" s="626"/>
      <c r="AZ7" s="626"/>
      <c r="BA7" s="626"/>
      <c r="BB7" s="626"/>
      <c r="BC7" s="626"/>
      <c r="BD7" s="626"/>
      <c r="BE7" s="626"/>
      <c r="BF7" s="627"/>
      <c r="BG7" s="628">
        <v>
3086160</v>
      </c>
      <c r="BH7" s="629"/>
      <c r="BI7" s="629"/>
      <c r="BJ7" s="629"/>
      <c r="BK7" s="629"/>
      <c r="BL7" s="629"/>
      <c r="BM7" s="629"/>
      <c r="BN7" s="630"/>
      <c r="BO7" s="655">
        <v>
45</v>
      </c>
      <c r="BP7" s="655"/>
      <c r="BQ7" s="655"/>
      <c r="BR7" s="655"/>
      <c r="BS7" s="656">
        <v>
141791</v>
      </c>
      <c r="BT7" s="656"/>
      <c r="BU7" s="656"/>
      <c r="BV7" s="656"/>
      <c r="BW7" s="656"/>
      <c r="BX7" s="656"/>
      <c r="BY7" s="656"/>
      <c r="BZ7" s="656"/>
      <c r="CA7" s="656"/>
      <c r="CB7" s="714"/>
      <c r="CD7" s="665" t="s">
        <v>
236</v>
      </c>
      <c r="CE7" s="666"/>
      <c r="CF7" s="666"/>
      <c r="CG7" s="666"/>
      <c r="CH7" s="666"/>
      <c r="CI7" s="666"/>
      <c r="CJ7" s="666"/>
      <c r="CK7" s="666"/>
      <c r="CL7" s="666"/>
      <c r="CM7" s="666"/>
      <c r="CN7" s="666"/>
      <c r="CO7" s="666"/>
      <c r="CP7" s="666"/>
      <c r="CQ7" s="667"/>
      <c r="CR7" s="628">
        <v>
2681913</v>
      </c>
      <c r="CS7" s="629"/>
      <c r="CT7" s="629"/>
      <c r="CU7" s="629"/>
      <c r="CV7" s="629"/>
      <c r="CW7" s="629"/>
      <c r="CX7" s="629"/>
      <c r="CY7" s="630"/>
      <c r="CZ7" s="655">
        <v>
13.9</v>
      </c>
      <c r="DA7" s="655"/>
      <c r="DB7" s="655"/>
      <c r="DC7" s="655"/>
      <c r="DD7" s="634">
        <v>
27862</v>
      </c>
      <c r="DE7" s="629"/>
      <c r="DF7" s="629"/>
      <c r="DG7" s="629"/>
      <c r="DH7" s="629"/>
      <c r="DI7" s="629"/>
      <c r="DJ7" s="629"/>
      <c r="DK7" s="629"/>
      <c r="DL7" s="629"/>
      <c r="DM7" s="629"/>
      <c r="DN7" s="629"/>
      <c r="DO7" s="629"/>
      <c r="DP7" s="630"/>
      <c r="DQ7" s="634">
        <v>
2451789</v>
      </c>
      <c r="DR7" s="629"/>
      <c r="DS7" s="629"/>
      <c r="DT7" s="629"/>
      <c r="DU7" s="629"/>
      <c r="DV7" s="629"/>
      <c r="DW7" s="629"/>
      <c r="DX7" s="629"/>
      <c r="DY7" s="629"/>
      <c r="DZ7" s="629"/>
      <c r="EA7" s="629"/>
      <c r="EB7" s="629"/>
      <c r="EC7" s="673"/>
    </row>
    <row r="8" spans="2:143" ht="11.25" customHeight="1" x14ac:dyDescent="0.15">
      <c r="B8" s="625" t="s">
        <v>
237</v>
      </c>
      <c r="C8" s="626"/>
      <c r="D8" s="626"/>
      <c r="E8" s="626"/>
      <c r="F8" s="626"/>
      <c r="G8" s="626"/>
      <c r="H8" s="626"/>
      <c r="I8" s="626"/>
      <c r="J8" s="626"/>
      <c r="K8" s="626"/>
      <c r="L8" s="626"/>
      <c r="M8" s="626"/>
      <c r="N8" s="626"/>
      <c r="O8" s="626"/>
      <c r="P8" s="626"/>
      <c r="Q8" s="627"/>
      <c r="R8" s="628">
        <v>
37508</v>
      </c>
      <c r="S8" s="629"/>
      <c r="T8" s="629"/>
      <c r="U8" s="629"/>
      <c r="V8" s="629"/>
      <c r="W8" s="629"/>
      <c r="X8" s="629"/>
      <c r="Y8" s="630"/>
      <c r="Z8" s="655">
        <v>
0.2</v>
      </c>
      <c r="AA8" s="655"/>
      <c r="AB8" s="655"/>
      <c r="AC8" s="655"/>
      <c r="AD8" s="656">
        <v>
37508</v>
      </c>
      <c r="AE8" s="656"/>
      <c r="AF8" s="656"/>
      <c r="AG8" s="656"/>
      <c r="AH8" s="656"/>
      <c r="AI8" s="656"/>
      <c r="AJ8" s="656"/>
      <c r="AK8" s="656"/>
      <c r="AL8" s="631">
        <v>
0.3</v>
      </c>
      <c r="AM8" s="632"/>
      <c r="AN8" s="632"/>
      <c r="AO8" s="657"/>
      <c r="AP8" s="625" t="s">
        <v>
238</v>
      </c>
      <c r="AQ8" s="626"/>
      <c r="AR8" s="626"/>
      <c r="AS8" s="626"/>
      <c r="AT8" s="626"/>
      <c r="AU8" s="626"/>
      <c r="AV8" s="626"/>
      <c r="AW8" s="626"/>
      <c r="AX8" s="626"/>
      <c r="AY8" s="626"/>
      <c r="AZ8" s="626"/>
      <c r="BA8" s="626"/>
      <c r="BB8" s="626"/>
      <c r="BC8" s="626"/>
      <c r="BD8" s="626"/>
      <c r="BE8" s="626"/>
      <c r="BF8" s="627"/>
      <c r="BG8" s="628">
        <v>
92268</v>
      </c>
      <c r="BH8" s="629"/>
      <c r="BI8" s="629"/>
      <c r="BJ8" s="629"/>
      <c r="BK8" s="629"/>
      <c r="BL8" s="629"/>
      <c r="BM8" s="629"/>
      <c r="BN8" s="630"/>
      <c r="BO8" s="655">
        <v>
1.3</v>
      </c>
      <c r="BP8" s="655"/>
      <c r="BQ8" s="655"/>
      <c r="BR8" s="655"/>
      <c r="BS8" s="656" t="s">
        <v>
125</v>
      </c>
      <c r="BT8" s="656"/>
      <c r="BU8" s="656"/>
      <c r="BV8" s="656"/>
      <c r="BW8" s="656"/>
      <c r="BX8" s="656"/>
      <c r="BY8" s="656"/>
      <c r="BZ8" s="656"/>
      <c r="CA8" s="656"/>
      <c r="CB8" s="714"/>
      <c r="CD8" s="665" t="s">
        <v>
239</v>
      </c>
      <c r="CE8" s="666"/>
      <c r="CF8" s="666"/>
      <c r="CG8" s="666"/>
      <c r="CH8" s="666"/>
      <c r="CI8" s="666"/>
      <c r="CJ8" s="666"/>
      <c r="CK8" s="666"/>
      <c r="CL8" s="666"/>
      <c r="CM8" s="666"/>
      <c r="CN8" s="666"/>
      <c r="CO8" s="666"/>
      <c r="CP8" s="666"/>
      <c r="CQ8" s="667"/>
      <c r="CR8" s="628">
        <v>
7920392</v>
      </c>
      <c r="CS8" s="629"/>
      <c r="CT8" s="629"/>
      <c r="CU8" s="629"/>
      <c r="CV8" s="629"/>
      <c r="CW8" s="629"/>
      <c r="CX8" s="629"/>
      <c r="CY8" s="630"/>
      <c r="CZ8" s="655">
        <v>
41</v>
      </c>
      <c r="DA8" s="655"/>
      <c r="DB8" s="655"/>
      <c r="DC8" s="655"/>
      <c r="DD8" s="634">
        <v>
8662</v>
      </c>
      <c r="DE8" s="629"/>
      <c r="DF8" s="629"/>
      <c r="DG8" s="629"/>
      <c r="DH8" s="629"/>
      <c r="DI8" s="629"/>
      <c r="DJ8" s="629"/>
      <c r="DK8" s="629"/>
      <c r="DL8" s="629"/>
      <c r="DM8" s="629"/>
      <c r="DN8" s="629"/>
      <c r="DO8" s="629"/>
      <c r="DP8" s="630"/>
      <c r="DQ8" s="634">
        <v>
3239362</v>
      </c>
      <c r="DR8" s="629"/>
      <c r="DS8" s="629"/>
      <c r="DT8" s="629"/>
      <c r="DU8" s="629"/>
      <c r="DV8" s="629"/>
      <c r="DW8" s="629"/>
      <c r="DX8" s="629"/>
      <c r="DY8" s="629"/>
      <c r="DZ8" s="629"/>
      <c r="EA8" s="629"/>
      <c r="EB8" s="629"/>
      <c r="EC8" s="673"/>
    </row>
    <row r="9" spans="2:143" ht="11.25" customHeight="1" x14ac:dyDescent="0.15">
      <c r="B9" s="625" t="s">
        <v>
240</v>
      </c>
      <c r="C9" s="626"/>
      <c r="D9" s="626"/>
      <c r="E9" s="626"/>
      <c r="F9" s="626"/>
      <c r="G9" s="626"/>
      <c r="H9" s="626"/>
      <c r="I9" s="626"/>
      <c r="J9" s="626"/>
      <c r="K9" s="626"/>
      <c r="L9" s="626"/>
      <c r="M9" s="626"/>
      <c r="N9" s="626"/>
      <c r="O9" s="626"/>
      <c r="P9" s="626"/>
      <c r="Q9" s="627"/>
      <c r="R9" s="628">
        <v>
44642</v>
      </c>
      <c r="S9" s="629"/>
      <c r="T9" s="629"/>
      <c r="U9" s="629"/>
      <c r="V9" s="629"/>
      <c r="W9" s="629"/>
      <c r="X9" s="629"/>
      <c r="Y9" s="630"/>
      <c r="Z9" s="655">
        <v>
0.2</v>
      </c>
      <c r="AA9" s="655"/>
      <c r="AB9" s="655"/>
      <c r="AC9" s="655"/>
      <c r="AD9" s="656">
        <v>
44642</v>
      </c>
      <c r="AE9" s="656"/>
      <c r="AF9" s="656"/>
      <c r="AG9" s="656"/>
      <c r="AH9" s="656"/>
      <c r="AI9" s="656"/>
      <c r="AJ9" s="656"/>
      <c r="AK9" s="656"/>
      <c r="AL9" s="631">
        <v>
0.4</v>
      </c>
      <c r="AM9" s="632"/>
      <c r="AN9" s="632"/>
      <c r="AO9" s="657"/>
      <c r="AP9" s="625" t="s">
        <v>
241</v>
      </c>
      <c r="AQ9" s="626"/>
      <c r="AR9" s="626"/>
      <c r="AS9" s="626"/>
      <c r="AT9" s="626"/>
      <c r="AU9" s="626"/>
      <c r="AV9" s="626"/>
      <c r="AW9" s="626"/>
      <c r="AX9" s="626"/>
      <c r="AY9" s="626"/>
      <c r="AZ9" s="626"/>
      <c r="BA9" s="626"/>
      <c r="BB9" s="626"/>
      <c r="BC9" s="626"/>
      <c r="BD9" s="626"/>
      <c r="BE9" s="626"/>
      <c r="BF9" s="627"/>
      <c r="BG9" s="628">
        <v>
2415022</v>
      </c>
      <c r="BH9" s="629"/>
      <c r="BI9" s="629"/>
      <c r="BJ9" s="629"/>
      <c r="BK9" s="629"/>
      <c r="BL9" s="629"/>
      <c r="BM9" s="629"/>
      <c r="BN9" s="630"/>
      <c r="BO9" s="655">
        <v>
35.200000000000003</v>
      </c>
      <c r="BP9" s="655"/>
      <c r="BQ9" s="655"/>
      <c r="BR9" s="655"/>
      <c r="BS9" s="656" t="s">
        <v>
125</v>
      </c>
      <c r="BT9" s="656"/>
      <c r="BU9" s="656"/>
      <c r="BV9" s="656"/>
      <c r="BW9" s="656"/>
      <c r="BX9" s="656"/>
      <c r="BY9" s="656"/>
      <c r="BZ9" s="656"/>
      <c r="CA9" s="656"/>
      <c r="CB9" s="714"/>
      <c r="CD9" s="665" t="s">
        <v>
242</v>
      </c>
      <c r="CE9" s="666"/>
      <c r="CF9" s="666"/>
      <c r="CG9" s="666"/>
      <c r="CH9" s="666"/>
      <c r="CI9" s="666"/>
      <c r="CJ9" s="666"/>
      <c r="CK9" s="666"/>
      <c r="CL9" s="666"/>
      <c r="CM9" s="666"/>
      <c r="CN9" s="666"/>
      <c r="CO9" s="666"/>
      <c r="CP9" s="666"/>
      <c r="CQ9" s="667"/>
      <c r="CR9" s="628">
        <v>
1347374</v>
      </c>
      <c r="CS9" s="629"/>
      <c r="CT9" s="629"/>
      <c r="CU9" s="629"/>
      <c r="CV9" s="629"/>
      <c r="CW9" s="629"/>
      <c r="CX9" s="629"/>
      <c r="CY9" s="630"/>
      <c r="CZ9" s="655">
        <v>
7</v>
      </c>
      <c r="DA9" s="655"/>
      <c r="DB9" s="655"/>
      <c r="DC9" s="655"/>
      <c r="DD9" s="634">
        <v>
19663</v>
      </c>
      <c r="DE9" s="629"/>
      <c r="DF9" s="629"/>
      <c r="DG9" s="629"/>
      <c r="DH9" s="629"/>
      <c r="DI9" s="629"/>
      <c r="DJ9" s="629"/>
      <c r="DK9" s="629"/>
      <c r="DL9" s="629"/>
      <c r="DM9" s="629"/>
      <c r="DN9" s="629"/>
      <c r="DO9" s="629"/>
      <c r="DP9" s="630"/>
      <c r="DQ9" s="634">
        <v>
959852</v>
      </c>
      <c r="DR9" s="629"/>
      <c r="DS9" s="629"/>
      <c r="DT9" s="629"/>
      <c r="DU9" s="629"/>
      <c r="DV9" s="629"/>
      <c r="DW9" s="629"/>
      <c r="DX9" s="629"/>
      <c r="DY9" s="629"/>
      <c r="DZ9" s="629"/>
      <c r="EA9" s="629"/>
      <c r="EB9" s="629"/>
      <c r="EC9" s="673"/>
    </row>
    <row r="10" spans="2:143" ht="11.25" customHeight="1" x14ac:dyDescent="0.15">
      <c r="B10" s="625" t="s">
        <v>
243</v>
      </c>
      <c r="C10" s="626"/>
      <c r="D10" s="626"/>
      <c r="E10" s="626"/>
      <c r="F10" s="626"/>
      <c r="G10" s="626"/>
      <c r="H10" s="626"/>
      <c r="I10" s="626"/>
      <c r="J10" s="626"/>
      <c r="K10" s="626"/>
      <c r="L10" s="626"/>
      <c r="M10" s="626"/>
      <c r="N10" s="626"/>
      <c r="O10" s="626"/>
      <c r="P10" s="626"/>
      <c r="Q10" s="627"/>
      <c r="R10" s="628" t="s">
        <v>
125</v>
      </c>
      <c r="S10" s="629"/>
      <c r="T10" s="629"/>
      <c r="U10" s="629"/>
      <c r="V10" s="629"/>
      <c r="W10" s="629"/>
      <c r="X10" s="629"/>
      <c r="Y10" s="630"/>
      <c r="Z10" s="655" t="s">
        <v>
125</v>
      </c>
      <c r="AA10" s="655"/>
      <c r="AB10" s="655"/>
      <c r="AC10" s="655"/>
      <c r="AD10" s="656" t="s">
        <v>
125</v>
      </c>
      <c r="AE10" s="656"/>
      <c r="AF10" s="656"/>
      <c r="AG10" s="656"/>
      <c r="AH10" s="656"/>
      <c r="AI10" s="656"/>
      <c r="AJ10" s="656"/>
      <c r="AK10" s="656"/>
      <c r="AL10" s="631" t="s">
        <v>
125</v>
      </c>
      <c r="AM10" s="632"/>
      <c r="AN10" s="632"/>
      <c r="AO10" s="657"/>
      <c r="AP10" s="625" t="s">
        <v>
244</v>
      </c>
      <c r="AQ10" s="626"/>
      <c r="AR10" s="626"/>
      <c r="AS10" s="626"/>
      <c r="AT10" s="626"/>
      <c r="AU10" s="626"/>
      <c r="AV10" s="626"/>
      <c r="AW10" s="626"/>
      <c r="AX10" s="626"/>
      <c r="AY10" s="626"/>
      <c r="AZ10" s="626"/>
      <c r="BA10" s="626"/>
      <c r="BB10" s="626"/>
      <c r="BC10" s="626"/>
      <c r="BD10" s="626"/>
      <c r="BE10" s="626"/>
      <c r="BF10" s="627"/>
      <c r="BG10" s="628">
        <v>
183733</v>
      </c>
      <c r="BH10" s="629"/>
      <c r="BI10" s="629"/>
      <c r="BJ10" s="629"/>
      <c r="BK10" s="629"/>
      <c r="BL10" s="629"/>
      <c r="BM10" s="629"/>
      <c r="BN10" s="630"/>
      <c r="BO10" s="655">
        <v>
2.7</v>
      </c>
      <c r="BP10" s="655"/>
      <c r="BQ10" s="655"/>
      <c r="BR10" s="655"/>
      <c r="BS10" s="656">
        <v>
30354</v>
      </c>
      <c r="BT10" s="656"/>
      <c r="BU10" s="656"/>
      <c r="BV10" s="656"/>
      <c r="BW10" s="656"/>
      <c r="BX10" s="656"/>
      <c r="BY10" s="656"/>
      <c r="BZ10" s="656"/>
      <c r="CA10" s="656"/>
      <c r="CB10" s="714"/>
      <c r="CD10" s="665" t="s">
        <v>
245</v>
      </c>
      <c r="CE10" s="666"/>
      <c r="CF10" s="666"/>
      <c r="CG10" s="666"/>
      <c r="CH10" s="666"/>
      <c r="CI10" s="666"/>
      <c r="CJ10" s="666"/>
      <c r="CK10" s="666"/>
      <c r="CL10" s="666"/>
      <c r="CM10" s="666"/>
      <c r="CN10" s="666"/>
      <c r="CO10" s="666"/>
      <c r="CP10" s="666"/>
      <c r="CQ10" s="667"/>
      <c r="CR10" s="628">
        <v>
532</v>
      </c>
      <c r="CS10" s="629"/>
      <c r="CT10" s="629"/>
      <c r="CU10" s="629"/>
      <c r="CV10" s="629"/>
      <c r="CW10" s="629"/>
      <c r="CX10" s="629"/>
      <c r="CY10" s="630"/>
      <c r="CZ10" s="655">
        <v>
0</v>
      </c>
      <c r="DA10" s="655"/>
      <c r="DB10" s="655"/>
      <c r="DC10" s="655"/>
      <c r="DD10" s="634" t="s">
        <v>
125</v>
      </c>
      <c r="DE10" s="629"/>
      <c r="DF10" s="629"/>
      <c r="DG10" s="629"/>
      <c r="DH10" s="629"/>
      <c r="DI10" s="629"/>
      <c r="DJ10" s="629"/>
      <c r="DK10" s="629"/>
      <c r="DL10" s="629"/>
      <c r="DM10" s="629"/>
      <c r="DN10" s="629"/>
      <c r="DO10" s="629"/>
      <c r="DP10" s="630"/>
      <c r="DQ10" s="634">
        <v>
532</v>
      </c>
      <c r="DR10" s="629"/>
      <c r="DS10" s="629"/>
      <c r="DT10" s="629"/>
      <c r="DU10" s="629"/>
      <c r="DV10" s="629"/>
      <c r="DW10" s="629"/>
      <c r="DX10" s="629"/>
      <c r="DY10" s="629"/>
      <c r="DZ10" s="629"/>
      <c r="EA10" s="629"/>
      <c r="EB10" s="629"/>
      <c r="EC10" s="673"/>
    </row>
    <row r="11" spans="2:143" ht="11.25" customHeight="1" x14ac:dyDescent="0.15">
      <c r="B11" s="625" t="s">
        <v>
246</v>
      </c>
      <c r="C11" s="626"/>
      <c r="D11" s="626"/>
      <c r="E11" s="626"/>
      <c r="F11" s="626"/>
      <c r="G11" s="626"/>
      <c r="H11" s="626"/>
      <c r="I11" s="626"/>
      <c r="J11" s="626"/>
      <c r="K11" s="626"/>
      <c r="L11" s="626"/>
      <c r="M11" s="626"/>
      <c r="N11" s="626"/>
      <c r="O11" s="626"/>
      <c r="P11" s="626"/>
      <c r="Q11" s="627"/>
      <c r="R11" s="628">
        <v>
1183055</v>
      </c>
      <c r="S11" s="629"/>
      <c r="T11" s="629"/>
      <c r="U11" s="629"/>
      <c r="V11" s="629"/>
      <c r="W11" s="629"/>
      <c r="X11" s="629"/>
      <c r="Y11" s="630"/>
      <c r="Z11" s="631">
        <v>
5.6</v>
      </c>
      <c r="AA11" s="632"/>
      <c r="AB11" s="632"/>
      <c r="AC11" s="633"/>
      <c r="AD11" s="634">
        <v>
1183055</v>
      </c>
      <c r="AE11" s="629"/>
      <c r="AF11" s="629"/>
      <c r="AG11" s="629"/>
      <c r="AH11" s="629"/>
      <c r="AI11" s="629"/>
      <c r="AJ11" s="629"/>
      <c r="AK11" s="630"/>
      <c r="AL11" s="631">
        <v>
10.7</v>
      </c>
      <c r="AM11" s="632"/>
      <c r="AN11" s="632"/>
      <c r="AO11" s="657"/>
      <c r="AP11" s="625" t="s">
        <v>
247</v>
      </c>
      <c r="AQ11" s="626"/>
      <c r="AR11" s="626"/>
      <c r="AS11" s="626"/>
      <c r="AT11" s="626"/>
      <c r="AU11" s="626"/>
      <c r="AV11" s="626"/>
      <c r="AW11" s="626"/>
      <c r="AX11" s="626"/>
      <c r="AY11" s="626"/>
      <c r="AZ11" s="626"/>
      <c r="BA11" s="626"/>
      <c r="BB11" s="626"/>
      <c r="BC11" s="626"/>
      <c r="BD11" s="626"/>
      <c r="BE11" s="626"/>
      <c r="BF11" s="627"/>
      <c r="BG11" s="628">
        <v>
395137</v>
      </c>
      <c r="BH11" s="629"/>
      <c r="BI11" s="629"/>
      <c r="BJ11" s="629"/>
      <c r="BK11" s="629"/>
      <c r="BL11" s="629"/>
      <c r="BM11" s="629"/>
      <c r="BN11" s="630"/>
      <c r="BO11" s="655">
        <v>
5.8</v>
      </c>
      <c r="BP11" s="655"/>
      <c r="BQ11" s="655"/>
      <c r="BR11" s="655"/>
      <c r="BS11" s="656">
        <v>
111437</v>
      </c>
      <c r="BT11" s="656"/>
      <c r="BU11" s="656"/>
      <c r="BV11" s="656"/>
      <c r="BW11" s="656"/>
      <c r="BX11" s="656"/>
      <c r="BY11" s="656"/>
      <c r="BZ11" s="656"/>
      <c r="CA11" s="656"/>
      <c r="CB11" s="714"/>
      <c r="CD11" s="665" t="s">
        <v>
248</v>
      </c>
      <c r="CE11" s="666"/>
      <c r="CF11" s="666"/>
      <c r="CG11" s="666"/>
      <c r="CH11" s="666"/>
      <c r="CI11" s="666"/>
      <c r="CJ11" s="666"/>
      <c r="CK11" s="666"/>
      <c r="CL11" s="666"/>
      <c r="CM11" s="666"/>
      <c r="CN11" s="666"/>
      <c r="CO11" s="666"/>
      <c r="CP11" s="666"/>
      <c r="CQ11" s="667"/>
      <c r="CR11" s="628">
        <v>
499918</v>
      </c>
      <c r="CS11" s="629"/>
      <c r="CT11" s="629"/>
      <c r="CU11" s="629"/>
      <c r="CV11" s="629"/>
      <c r="CW11" s="629"/>
      <c r="CX11" s="629"/>
      <c r="CY11" s="630"/>
      <c r="CZ11" s="655">
        <v>
2.6</v>
      </c>
      <c r="DA11" s="655"/>
      <c r="DB11" s="655"/>
      <c r="DC11" s="655"/>
      <c r="DD11" s="634">
        <v>
94440</v>
      </c>
      <c r="DE11" s="629"/>
      <c r="DF11" s="629"/>
      <c r="DG11" s="629"/>
      <c r="DH11" s="629"/>
      <c r="DI11" s="629"/>
      <c r="DJ11" s="629"/>
      <c r="DK11" s="629"/>
      <c r="DL11" s="629"/>
      <c r="DM11" s="629"/>
      <c r="DN11" s="629"/>
      <c r="DO11" s="629"/>
      <c r="DP11" s="630"/>
      <c r="DQ11" s="634">
        <v>
369631</v>
      </c>
      <c r="DR11" s="629"/>
      <c r="DS11" s="629"/>
      <c r="DT11" s="629"/>
      <c r="DU11" s="629"/>
      <c r="DV11" s="629"/>
      <c r="DW11" s="629"/>
      <c r="DX11" s="629"/>
      <c r="DY11" s="629"/>
      <c r="DZ11" s="629"/>
      <c r="EA11" s="629"/>
      <c r="EB11" s="629"/>
      <c r="EC11" s="673"/>
    </row>
    <row r="12" spans="2:143" ht="11.25" customHeight="1" x14ac:dyDescent="0.15">
      <c r="B12" s="625" t="s">
        <v>
249</v>
      </c>
      <c r="C12" s="626"/>
      <c r="D12" s="626"/>
      <c r="E12" s="626"/>
      <c r="F12" s="626"/>
      <c r="G12" s="626"/>
      <c r="H12" s="626"/>
      <c r="I12" s="626"/>
      <c r="J12" s="626"/>
      <c r="K12" s="626"/>
      <c r="L12" s="626"/>
      <c r="M12" s="626"/>
      <c r="N12" s="626"/>
      <c r="O12" s="626"/>
      <c r="P12" s="626"/>
      <c r="Q12" s="627"/>
      <c r="R12" s="628" t="s">
        <v>
125</v>
      </c>
      <c r="S12" s="629"/>
      <c r="T12" s="629"/>
      <c r="U12" s="629"/>
      <c r="V12" s="629"/>
      <c r="W12" s="629"/>
      <c r="X12" s="629"/>
      <c r="Y12" s="630"/>
      <c r="Z12" s="655" t="s">
        <v>
125</v>
      </c>
      <c r="AA12" s="655"/>
      <c r="AB12" s="655"/>
      <c r="AC12" s="655"/>
      <c r="AD12" s="656" t="s">
        <v>
125</v>
      </c>
      <c r="AE12" s="656"/>
      <c r="AF12" s="656"/>
      <c r="AG12" s="656"/>
      <c r="AH12" s="656"/>
      <c r="AI12" s="656"/>
      <c r="AJ12" s="656"/>
      <c r="AK12" s="656"/>
      <c r="AL12" s="631" t="s">
        <v>
125</v>
      </c>
      <c r="AM12" s="632"/>
      <c r="AN12" s="632"/>
      <c r="AO12" s="657"/>
      <c r="AP12" s="625" t="s">
        <v>
250</v>
      </c>
      <c r="AQ12" s="626"/>
      <c r="AR12" s="626"/>
      <c r="AS12" s="626"/>
      <c r="AT12" s="626"/>
      <c r="AU12" s="626"/>
      <c r="AV12" s="626"/>
      <c r="AW12" s="626"/>
      <c r="AX12" s="626"/>
      <c r="AY12" s="626"/>
      <c r="AZ12" s="626"/>
      <c r="BA12" s="626"/>
      <c r="BB12" s="626"/>
      <c r="BC12" s="626"/>
      <c r="BD12" s="626"/>
      <c r="BE12" s="626"/>
      <c r="BF12" s="627"/>
      <c r="BG12" s="628">
        <v>
2843581</v>
      </c>
      <c r="BH12" s="629"/>
      <c r="BI12" s="629"/>
      <c r="BJ12" s="629"/>
      <c r="BK12" s="629"/>
      <c r="BL12" s="629"/>
      <c r="BM12" s="629"/>
      <c r="BN12" s="630"/>
      <c r="BO12" s="655">
        <v>
41.5</v>
      </c>
      <c r="BP12" s="655"/>
      <c r="BQ12" s="655"/>
      <c r="BR12" s="655"/>
      <c r="BS12" s="656" t="s">
        <v>
125</v>
      </c>
      <c r="BT12" s="656"/>
      <c r="BU12" s="656"/>
      <c r="BV12" s="656"/>
      <c r="BW12" s="656"/>
      <c r="BX12" s="656"/>
      <c r="BY12" s="656"/>
      <c r="BZ12" s="656"/>
      <c r="CA12" s="656"/>
      <c r="CB12" s="714"/>
      <c r="CD12" s="665" t="s">
        <v>
251</v>
      </c>
      <c r="CE12" s="666"/>
      <c r="CF12" s="666"/>
      <c r="CG12" s="666"/>
      <c r="CH12" s="666"/>
      <c r="CI12" s="666"/>
      <c r="CJ12" s="666"/>
      <c r="CK12" s="666"/>
      <c r="CL12" s="666"/>
      <c r="CM12" s="666"/>
      <c r="CN12" s="666"/>
      <c r="CO12" s="666"/>
      <c r="CP12" s="666"/>
      <c r="CQ12" s="667"/>
      <c r="CR12" s="628">
        <v>
535193</v>
      </c>
      <c r="CS12" s="629"/>
      <c r="CT12" s="629"/>
      <c r="CU12" s="629"/>
      <c r="CV12" s="629"/>
      <c r="CW12" s="629"/>
      <c r="CX12" s="629"/>
      <c r="CY12" s="630"/>
      <c r="CZ12" s="655">
        <v>
2.8</v>
      </c>
      <c r="DA12" s="655"/>
      <c r="DB12" s="655"/>
      <c r="DC12" s="655"/>
      <c r="DD12" s="634">
        <v>
7315</v>
      </c>
      <c r="DE12" s="629"/>
      <c r="DF12" s="629"/>
      <c r="DG12" s="629"/>
      <c r="DH12" s="629"/>
      <c r="DI12" s="629"/>
      <c r="DJ12" s="629"/>
      <c r="DK12" s="629"/>
      <c r="DL12" s="629"/>
      <c r="DM12" s="629"/>
      <c r="DN12" s="629"/>
      <c r="DO12" s="629"/>
      <c r="DP12" s="630"/>
      <c r="DQ12" s="634">
        <v>
472842</v>
      </c>
      <c r="DR12" s="629"/>
      <c r="DS12" s="629"/>
      <c r="DT12" s="629"/>
      <c r="DU12" s="629"/>
      <c r="DV12" s="629"/>
      <c r="DW12" s="629"/>
      <c r="DX12" s="629"/>
      <c r="DY12" s="629"/>
      <c r="DZ12" s="629"/>
      <c r="EA12" s="629"/>
      <c r="EB12" s="629"/>
      <c r="EC12" s="673"/>
    </row>
    <row r="13" spans="2:143" ht="11.25" customHeight="1" x14ac:dyDescent="0.15">
      <c r="B13" s="625" t="s">
        <v>
252</v>
      </c>
      <c r="C13" s="626"/>
      <c r="D13" s="626"/>
      <c r="E13" s="626"/>
      <c r="F13" s="626"/>
      <c r="G13" s="626"/>
      <c r="H13" s="626"/>
      <c r="I13" s="626"/>
      <c r="J13" s="626"/>
      <c r="K13" s="626"/>
      <c r="L13" s="626"/>
      <c r="M13" s="626"/>
      <c r="N13" s="626"/>
      <c r="O13" s="626"/>
      <c r="P13" s="626"/>
      <c r="Q13" s="627"/>
      <c r="R13" s="628" t="s">
        <v>
125</v>
      </c>
      <c r="S13" s="629"/>
      <c r="T13" s="629"/>
      <c r="U13" s="629"/>
      <c r="V13" s="629"/>
      <c r="W13" s="629"/>
      <c r="X13" s="629"/>
      <c r="Y13" s="630"/>
      <c r="Z13" s="655" t="s">
        <v>
125</v>
      </c>
      <c r="AA13" s="655"/>
      <c r="AB13" s="655"/>
      <c r="AC13" s="655"/>
      <c r="AD13" s="656" t="s">
        <v>
125</v>
      </c>
      <c r="AE13" s="656"/>
      <c r="AF13" s="656"/>
      <c r="AG13" s="656"/>
      <c r="AH13" s="656"/>
      <c r="AI13" s="656"/>
      <c r="AJ13" s="656"/>
      <c r="AK13" s="656"/>
      <c r="AL13" s="631" t="s">
        <v>
125</v>
      </c>
      <c r="AM13" s="632"/>
      <c r="AN13" s="632"/>
      <c r="AO13" s="657"/>
      <c r="AP13" s="625" t="s">
        <v>
253</v>
      </c>
      <c r="AQ13" s="626"/>
      <c r="AR13" s="626"/>
      <c r="AS13" s="626"/>
      <c r="AT13" s="626"/>
      <c r="AU13" s="626"/>
      <c r="AV13" s="626"/>
      <c r="AW13" s="626"/>
      <c r="AX13" s="626"/>
      <c r="AY13" s="626"/>
      <c r="AZ13" s="626"/>
      <c r="BA13" s="626"/>
      <c r="BB13" s="626"/>
      <c r="BC13" s="626"/>
      <c r="BD13" s="626"/>
      <c r="BE13" s="626"/>
      <c r="BF13" s="627"/>
      <c r="BG13" s="628">
        <v>
2838821</v>
      </c>
      <c r="BH13" s="629"/>
      <c r="BI13" s="629"/>
      <c r="BJ13" s="629"/>
      <c r="BK13" s="629"/>
      <c r="BL13" s="629"/>
      <c r="BM13" s="629"/>
      <c r="BN13" s="630"/>
      <c r="BO13" s="655">
        <v>
41.4</v>
      </c>
      <c r="BP13" s="655"/>
      <c r="BQ13" s="655"/>
      <c r="BR13" s="655"/>
      <c r="BS13" s="656" t="s">
        <v>
125</v>
      </c>
      <c r="BT13" s="656"/>
      <c r="BU13" s="656"/>
      <c r="BV13" s="656"/>
      <c r="BW13" s="656"/>
      <c r="BX13" s="656"/>
      <c r="BY13" s="656"/>
      <c r="BZ13" s="656"/>
      <c r="CA13" s="656"/>
      <c r="CB13" s="714"/>
      <c r="CD13" s="665" t="s">
        <v>
254</v>
      </c>
      <c r="CE13" s="666"/>
      <c r="CF13" s="666"/>
      <c r="CG13" s="666"/>
      <c r="CH13" s="666"/>
      <c r="CI13" s="666"/>
      <c r="CJ13" s="666"/>
      <c r="CK13" s="666"/>
      <c r="CL13" s="666"/>
      <c r="CM13" s="666"/>
      <c r="CN13" s="666"/>
      <c r="CO13" s="666"/>
      <c r="CP13" s="666"/>
      <c r="CQ13" s="667"/>
      <c r="CR13" s="628">
        <v>
1763889</v>
      </c>
      <c r="CS13" s="629"/>
      <c r="CT13" s="629"/>
      <c r="CU13" s="629"/>
      <c r="CV13" s="629"/>
      <c r="CW13" s="629"/>
      <c r="CX13" s="629"/>
      <c r="CY13" s="630"/>
      <c r="CZ13" s="655">
        <v>
9.1</v>
      </c>
      <c r="DA13" s="655"/>
      <c r="DB13" s="655"/>
      <c r="DC13" s="655"/>
      <c r="DD13" s="634">
        <v>
755404</v>
      </c>
      <c r="DE13" s="629"/>
      <c r="DF13" s="629"/>
      <c r="DG13" s="629"/>
      <c r="DH13" s="629"/>
      <c r="DI13" s="629"/>
      <c r="DJ13" s="629"/>
      <c r="DK13" s="629"/>
      <c r="DL13" s="629"/>
      <c r="DM13" s="629"/>
      <c r="DN13" s="629"/>
      <c r="DO13" s="629"/>
      <c r="DP13" s="630"/>
      <c r="DQ13" s="634">
        <v>
1264005</v>
      </c>
      <c r="DR13" s="629"/>
      <c r="DS13" s="629"/>
      <c r="DT13" s="629"/>
      <c r="DU13" s="629"/>
      <c r="DV13" s="629"/>
      <c r="DW13" s="629"/>
      <c r="DX13" s="629"/>
      <c r="DY13" s="629"/>
      <c r="DZ13" s="629"/>
      <c r="EA13" s="629"/>
      <c r="EB13" s="629"/>
      <c r="EC13" s="673"/>
    </row>
    <row r="14" spans="2:143" ht="11.25" customHeight="1" x14ac:dyDescent="0.15">
      <c r="B14" s="625" t="s">
        <v>
255</v>
      </c>
      <c r="C14" s="626"/>
      <c r="D14" s="626"/>
      <c r="E14" s="626"/>
      <c r="F14" s="626"/>
      <c r="G14" s="626"/>
      <c r="H14" s="626"/>
      <c r="I14" s="626"/>
      <c r="J14" s="626"/>
      <c r="K14" s="626"/>
      <c r="L14" s="626"/>
      <c r="M14" s="626"/>
      <c r="N14" s="626"/>
      <c r="O14" s="626"/>
      <c r="P14" s="626"/>
      <c r="Q14" s="627"/>
      <c r="R14" s="628" t="s">
        <v>
125</v>
      </c>
      <c r="S14" s="629"/>
      <c r="T14" s="629"/>
      <c r="U14" s="629"/>
      <c r="V14" s="629"/>
      <c r="W14" s="629"/>
      <c r="X14" s="629"/>
      <c r="Y14" s="630"/>
      <c r="Z14" s="655" t="s">
        <v>
125</v>
      </c>
      <c r="AA14" s="655"/>
      <c r="AB14" s="655"/>
      <c r="AC14" s="655"/>
      <c r="AD14" s="656" t="s">
        <v>
125</v>
      </c>
      <c r="AE14" s="656"/>
      <c r="AF14" s="656"/>
      <c r="AG14" s="656"/>
      <c r="AH14" s="656"/>
      <c r="AI14" s="656"/>
      <c r="AJ14" s="656"/>
      <c r="AK14" s="656"/>
      <c r="AL14" s="631" t="s">
        <v>
125</v>
      </c>
      <c r="AM14" s="632"/>
      <c r="AN14" s="632"/>
      <c r="AO14" s="657"/>
      <c r="AP14" s="625" t="s">
        <v>
256</v>
      </c>
      <c r="AQ14" s="626"/>
      <c r="AR14" s="626"/>
      <c r="AS14" s="626"/>
      <c r="AT14" s="626"/>
      <c r="AU14" s="626"/>
      <c r="AV14" s="626"/>
      <c r="AW14" s="626"/>
      <c r="AX14" s="626"/>
      <c r="AY14" s="626"/>
      <c r="AZ14" s="626"/>
      <c r="BA14" s="626"/>
      <c r="BB14" s="626"/>
      <c r="BC14" s="626"/>
      <c r="BD14" s="626"/>
      <c r="BE14" s="626"/>
      <c r="BF14" s="627"/>
      <c r="BG14" s="628">
        <v>
160759</v>
      </c>
      <c r="BH14" s="629"/>
      <c r="BI14" s="629"/>
      <c r="BJ14" s="629"/>
      <c r="BK14" s="629"/>
      <c r="BL14" s="629"/>
      <c r="BM14" s="629"/>
      <c r="BN14" s="630"/>
      <c r="BO14" s="655">
        <v>
2.2999999999999998</v>
      </c>
      <c r="BP14" s="655"/>
      <c r="BQ14" s="655"/>
      <c r="BR14" s="655"/>
      <c r="BS14" s="656" t="s">
        <v>
125</v>
      </c>
      <c r="BT14" s="656"/>
      <c r="BU14" s="656"/>
      <c r="BV14" s="656"/>
      <c r="BW14" s="656"/>
      <c r="BX14" s="656"/>
      <c r="BY14" s="656"/>
      <c r="BZ14" s="656"/>
      <c r="CA14" s="656"/>
      <c r="CB14" s="714"/>
      <c r="CD14" s="665" t="s">
        <v>
257</v>
      </c>
      <c r="CE14" s="666"/>
      <c r="CF14" s="666"/>
      <c r="CG14" s="666"/>
      <c r="CH14" s="666"/>
      <c r="CI14" s="666"/>
      <c r="CJ14" s="666"/>
      <c r="CK14" s="666"/>
      <c r="CL14" s="666"/>
      <c r="CM14" s="666"/>
      <c r="CN14" s="666"/>
      <c r="CO14" s="666"/>
      <c r="CP14" s="666"/>
      <c r="CQ14" s="667"/>
      <c r="CR14" s="628">
        <v>
763422</v>
      </c>
      <c r="CS14" s="629"/>
      <c r="CT14" s="629"/>
      <c r="CU14" s="629"/>
      <c r="CV14" s="629"/>
      <c r="CW14" s="629"/>
      <c r="CX14" s="629"/>
      <c r="CY14" s="630"/>
      <c r="CZ14" s="655">
        <v>
4</v>
      </c>
      <c r="DA14" s="655"/>
      <c r="DB14" s="655"/>
      <c r="DC14" s="655"/>
      <c r="DD14" s="634">
        <v>
16753</v>
      </c>
      <c r="DE14" s="629"/>
      <c r="DF14" s="629"/>
      <c r="DG14" s="629"/>
      <c r="DH14" s="629"/>
      <c r="DI14" s="629"/>
      <c r="DJ14" s="629"/>
      <c r="DK14" s="629"/>
      <c r="DL14" s="629"/>
      <c r="DM14" s="629"/>
      <c r="DN14" s="629"/>
      <c r="DO14" s="629"/>
      <c r="DP14" s="630"/>
      <c r="DQ14" s="634">
        <v>
753156</v>
      </c>
      <c r="DR14" s="629"/>
      <c r="DS14" s="629"/>
      <c r="DT14" s="629"/>
      <c r="DU14" s="629"/>
      <c r="DV14" s="629"/>
      <c r="DW14" s="629"/>
      <c r="DX14" s="629"/>
      <c r="DY14" s="629"/>
      <c r="DZ14" s="629"/>
      <c r="EA14" s="629"/>
      <c r="EB14" s="629"/>
      <c r="EC14" s="673"/>
    </row>
    <row r="15" spans="2:143" ht="11.25" customHeight="1" x14ac:dyDescent="0.15">
      <c r="B15" s="625" t="s">
        <v>
258</v>
      </c>
      <c r="C15" s="626"/>
      <c r="D15" s="626"/>
      <c r="E15" s="626"/>
      <c r="F15" s="626"/>
      <c r="G15" s="626"/>
      <c r="H15" s="626"/>
      <c r="I15" s="626"/>
      <c r="J15" s="626"/>
      <c r="K15" s="626"/>
      <c r="L15" s="626"/>
      <c r="M15" s="626"/>
      <c r="N15" s="626"/>
      <c r="O15" s="626"/>
      <c r="P15" s="626"/>
      <c r="Q15" s="627"/>
      <c r="R15" s="628" t="s">
        <v>
125</v>
      </c>
      <c r="S15" s="629"/>
      <c r="T15" s="629"/>
      <c r="U15" s="629"/>
      <c r="V15" s="629"/>
      <c r="W15" s="629"/>
      <c r="X15" s="629"/>
      <c r="Y15" s="630"/>
      <c r="Z15" s="655" t="s">
        <v>
125</v>
      </c>
      <c r="AA15" s="655"/>
      <c r="AB15" s="655"/>
      <c r="AC15" s="655"/>
      <c r="AD15" s="656" t="s">
        <v>
125</v>
      </c>
      <c r="AE15" s="656"/>
      <c r="AF15" s="656"/>
      <c r="AG15" s="656"/>
      <c r="AH15" s="656"/>
      <c r="AI15" s="656"/>
      <c r="AJ15" s="656"/>
      <c r="AK15" s="656"/>
      <c r="AL15" s="631" t="s">
        <v>
125</v>
      </c>
      <c r="AM15" s="632"/>
      <c r="AN15" s="632"/>
      <c r="AO15" s="657"/>
      <c r="AP15" s="625" t="s">
        <v>
259</v>
      </c>
      <c r="AQ15" s="626"/>
      <c r="AR15" s="626"/>
      <c r="AS15" s="626"/>
      <c r="AT15" s="626"/>
      <c r="AU15" s="626"/>
      <c r="AV15" s="626"/>
      <c r="AW15" s="626"/>
      <c r="AX15" s="626"/>
      <c r="AY15" s="626"/>
      <c r="AZ15" s="626"/>
      <c r="BA15" s="626"/>
      <c r="BB15" s="626"/>
      <c r="BC15" s="626"/>
      <c r="BD15" s="626"/>
      <c r="BE15" s="626"/>
      <c r="BF15" s="627"/>
      <c r="BG15" s="628">
        <v>
413252</v>
      </c>
      <c r="BH15" s="629"/>
      <c r="BI15" s="629"/>
      <c r="BJ15" s="629"/>
      <c r="BK15" s="629"/>
      <c r="BL15" s="629"/>
      <c r="BM15" s="629"/>
      <c r="BN15" s="630"/>
      <c r="BO15" s="655">
        <v>
6</v>
      </c>
      <c r="BP15" s="655"/>
      <c r="BQ15" s="655"/>
      <c r="BR15" s="655"/>
      <c r="BS15" s="656" t="s">
        <v>
125</v>
      </c>
      <c r="BT15" s="656"/>
      <c r="BU15" s="656"/>
      <c r="BV15" s="656"/>
      <c r="BW15" s="656"/>
      <c r="BX15" s="656"/>
      <c r="BY15" s="656"/>
      <c r="BZ15" s="656"/>
      <c r="CA15" s="656"/>
      <c r="CB15" s="714"/>
      <c r="CD15" s="665" t="s">
        <v>
260</v>
      </c>
      <c r="CE15" s="666"/>
      <c r="CF15" s="666"/>
      <c r="CG15" s="666"/>
      <c r="CH15" s="666"/>
      <c r="CI15" s="666"/>
      <c r="CJ15" s="666"/>
      <c r="CK15" s="666"/>
      <c r="CL15" s="666"/>
      <c r="CM15" s="666"/>
      <c r="CN15" s="666"/>
      <c r="CO15" s="666"/>
      <c r="CP15" s="666"/>
      <c r="CQ15" s="667"/>
      <c r="CR15" s="628">
        <v>
2074823</v>
      </c>
      <c r="CS15" s="629"/>
      <c r="CT15" s="629"/>
      <c r="CU15" s="629"/>
      <c r="CV15" s="629"/>
      <c r="CW15" s="629"/>
      <c r="CX15" s="629"/>
      <c r="CY15" s="630"/>
      <c r="CZ15" s="655">
        <v>
10.8</v>
      </c>
      <c r="DA15" s="655"/>
      <c r="DB15" s="655"/>
      <c r="DC15" s="655"/>
      <c r="DD15" s="634">
        <v>
278408</v>
      </c>
      <c r="DE15" s="629"/>
      <c r="DF15" s="629"/>
      <c r="DG15" s="629"/>
      <c r="DH15" s="629"/>
      <c r="DI15" s="629"/>
      <c r="DJ15" s="629"/>
      <c r="DK15" s="629"/>
      <c r="DL15" s="629"/>
      <c r="DM15" s="629"/>
      <c r="DN15" s="629"/>
      <c r="DO15" s="629"/>
      <c r="DP15" s="630"/>
      <c r="DQ15" s="634">
        <v>
1486981</v>
      </c>
      <c r="DR15" s="629"/>
      <c r="DS15" s="629"/>
      <c r="DT15" s="629"/>
      <c r="DU15" s="629"/>
      <c r="DV15" s="629"/>
      <c r="DW15" s="629"/>
      <c r="DX15" s="629"/>
      <c r="DY15" s="629"/>
      <c r="DZ15" s="629"/>
      <c r="EA15" s="629"/>
      <c r="EB15" s="629"/>
      <c r="EC15" s="673"/>
    </row>
    <row r="16" spans="2:143" ht="11.25" customHeight="1" x14ac:dyDescent="0.15">
      <c r="B16" s="625" t="s">
        <v>
261</v>
      </c>
      <c r="C16" s="626"/>
      <c r="D16" s="626"/>
      <c r="E16" s="626"/>
      <c r="F16" s="626"/>
      <c r="G16" s="626"/>
      <c r="H16" s="626"/>
      <c r="I16" s="626"/>
      <c r="J16" s="626"/>
      <c r="K16" s="626"/>
      <c r="L16" s="626"/>
      <c r="M16" s="626"/>
      <c r="N16" s="626"/>
      <c r="O16" s="626"/>
      <c r="P16" s="626"/>
      <c r="Q16" s="627"/>
      <c r="R16" s="628">
        <v>
18271</v>
      </c>
      <c r="S16" s="629"/>
      <c r="T16" s="629"/>
      <c r="U16" s="629"/>
      <c r="V16" s="629"/>
      <c r="W16" s="629"/>
      <c r="X16" s="629"/>
      <c r="Y16" s="630"/>
      <c r="Z16" s="655">
        <v>
0.1</v>
      </c>
      <c r="AA16" s="655"/>
      <c r="AB16" s="655"/>
      <c r="AC16" s="655"/>
      <c r="AD16" s="656">
        <v>
18271</v>
      </c>
      <c r="AE16" s="656"/>
      <c r="AF16" s="656"/>
      <c r="AG16" s="656"/>
      <c r="AH16" s="656"/>
      <c r="AI16" s="656"/>
      <c r="AJ16" s="656"/>
      <c r="AK16" s="656"/>
      <c r="AL16" s="631">
        <v>
0.2</v>
      </c>
      <c r="AM16" s="632"/>
      <c r="AN16" s="632"/>
      <c r="AO16" s="657"/>
      <c r="AP16" s="625" t="s">
        <v>
262</v>
      </c>
      <c r="AQ16" s="626"/>
      <c r="AR16" s="626"/>
      <c r="AS16" s="626"/>
      <c r="AT16" s="626"/>
      <c r="AU16" s="626"/>
      <c r="AV16" s="626"/>
      <c r="AW16" s="626"/>
      <c r="AX16" s="626"/>
      <c r="AY16" s="626"/>
      <c r="AZ16" s="626"/>
      <c r="BA16" s="626"/>
      <c r="BB16" s="626"/>
      <c r="BC16" s="626"/>
      <c r="BD16" s="626"/>
      <c r="BE16" s="626"/>
      <c r="BF16" s="627"/>
      <c r="BG16" s="628" t="s">
        <v>
125</v>
      </c>
      <c r="BH16" s="629"/>
      <c r="BI16" s="629"/>
      <c r="BJ16" s="629"/>
      <c r="BK16" s="629"/>
      <c r="BL16" s="629"/>
      <c r="BM16" s="629"/>
      <c r="BN16" s="630"/>
      <c r="BO16" s="655" t="s">
        <v>
125</v>
      </c>
      <c r="BP16" s="655"/>
      <c r="BQ16" s="655"/>
      <c r="BR16" s="655"/>
      <c r="BS16" s="656" t="s">
        <v>
125</v>
      </c>
      <c r="BT16" s="656"/>
      <c r="BU16" s="656"/>
      <c r="BV16" s="656"/>
      <c r="BW16" s="656"/>
      <c r="BX16" s="656"/>
      <c r="BY16" s="656"/>
      <c r="BZ16" s="656"/>
      <c r="CA16" s="656"/>
      <c r="CB16" s="714"/>
      <c r="CD16" s="665" t="s">
        <v>
263</v>
      </c>
      <c r="CE16" s="666"/>
      <c r="CF16" s="666"/>
      <c r="CG16" s="666"/>
      <c r="CH16" s="666"/>
      <c r="CI16" s="666"/>
      <c r="CJ16" s="666"/>
      <c r="CK16" s="666"/>
      <c r="CL16" s="666"/>
      <c r="CM16" s="666"/>
      <c r="CN16" s="666"/>
      <c r="CO16" s="666"/>
      <c r="CP16" s="666"/>
      <c r="CQ16" s="667"/>
      <c r="CR16" s="628" t="s">
        <v>
125</v>
      </c>
      <c r="CS16" s="629"/>
      <c r="CT16" s="629"/>
      <c r="CU16" s="629"/>
      <c r="CV16" s="629"/>
      <c r="CW16" s="629"/>
      <c r="CX16" s="629"/>
      <c r="CY16" s="630"/>
      <c r="CZ16" s="655" t="s">
        <v>
125</v>
      </c>
      <c r="DA16" s="655"/>
      <c r="DB16" s="655"/>
      <c r="DC16" s="655"/>
      <c r="DD16" s="634" t="s">
        <v>
125</v>
      </c>
      <c r="DE16" s="629"/>
      <c r="DF16" s="629"/>
      <c r="DG16" s="629"/>
      <c r="DH16" s="629"/>
      <c r="DI16" s="629"/>
      <c r="DJ16" s="629"/>
      <c r="DK16" s="629"/>
      <c r="DL16" s="629"/>
      <c r="DM16" s="629"/>
      <c r="DN16" s="629"/>
      <c r="DO16" s="629"/>
      <c r="DP16" s="630"/>
      <c r="DQ16" s="634" t="s">
        <v>
125</v>
      </c>
      <c r="DR16" s="629"/>
      <c r="DS16" s="629"/>
      <c r="DT16" s="629"/>
      <c r="DU16" s="629"/>
      <c r="DV16" s="629"/>
      <c r="DW16" s="629"/>
      <c r="DX16" s="629"/>
      <c r="DY16" s="629"/>
      <c r="DZ16" s="629"/>
      <c r="EA16" s="629"/>
      <c r="EB16" s="629"/>
      <c r="EC16" s="673"/>
    </row>
    <row r="17" spans="2:133" ht="11.25" customHeight="1" x14ac:dyDescent="0.15">
      <c r="B17" s="625" t="s">
        <v>
264</v>
      </c>
      <c r="C17" s="626"/>
      <c r="D17" s="626"/>
      <c r="E17" s="626"/>
      <c r="F17" s="626"/>
      <c r="G17" s="626"/>
      <c r="H17" s="626"/>
      <c r="I17" s="626"/>
      <c r="J17" s="626"/>
      <c r="K17" s="626"/>
      <c r="L17" s="626"/>
      <c r="M17" s="626"/>
      <c r="N17" s="626"/>
      <c r="O17" s="626"/>
      <c r="P17" s="626"/>
      <c r="Q17" s="627"/>
      <c r="R17" s="628">
        <v>
105562</v>
      </c>
      <c r="S17" s="629"/>
      <c r="T17" s="629"/>
      <c r="U17" s="629"/>
      <c r="V17" s="629"/>
      <c r="W17" s="629"/>
      <c r="X17" s="629"/>
      <c r="Y17" s="630"/>
      <c r="Z17" s="655">
        <v>
0.5</v>
      </c>
      <c r="AA17" s="655"/>
      <c r="AB17" s="655"/>
      <c r="AC17" s="655"/>
      <c r="AD17" s="656">
        <v>
105562</v>
      </c>
      <c r="AE17" s="656"/>
      <c r="AF17" s="656"/>
      <c r="AG17" s="656"/>
      <c r="AH17" s="656"/>
      <c r="AI17" s="656"/>
      <c r="AJ17" s="656"/>
      <c r="AK17" s="656"/>
      <c r="AL17" s="631">
        <v>
1</v>
      </c>
      <c r="AM17" s="632"/>
      <c r="AN17" s="632"/>
      <c r="AO17" s="657"/>
      <c r="AP17" s="625" t="s">
        <v>
265</v>
      </c>
      <c r="AQ17" s="626"/>
      <c r="AR17" s="626"/>
      <c r="AS17" s="626"/>
      <c r="AT17" s="626"/>
      <c r="AU17" s="626"/>
      <c r="AV17" s="626"/>
      <c r="AW17" s="626"/>
      <c r="AX17" s="626"/>
      <c r="AY17" s="626"/>
      <c r="AZ17" s="626"/>
      <c r="BA17" s="626"/>
      <c r="BB17" s="626"/>
      <c r="BC17" s="626"/>
      <c r="BD17" s="626"/>
      <c r="BE17" s="626"/>
      <c r="BF17" s="627"/>
      <c r="BG17" s="628" t="s">
        <v>
125</v>
      </c>
      <c r="BH17" s="629"/>
      <c r="BI17" s="629"/>
      <c r="BJ17" s="629"/>
      <c r="BK17" s="629"/>
      <c r="BL17" s="629"/>
      <c r="BM17" s="629"/>
      <c r="BN17" s="630"/>
      <c r="BO17" s="655" t="s">
        <v>
125</v>
      </c>
      <c r="BP17" s="655"/>
      <c r="BQ17" s="655"/>
      <c r="BR17" s="655"/>
      <c r="BS17" s="656" t="s">
        <v>
125</v>
      </c>
      <c r="BT17" s="656"/>
      <c r="BU17" s="656"/>
      <c r="BV17" s="656"/>
      <c r="BW17" s="656"/>
      <c r="BX17" s="656"/>
      <c r="BY17" s="656"/>
      <c r="BZ17" s="656"/>
      <c r="CA17" s="656"/>
      <c r="CB17" s="714"/>
      <c r="CD17" s="665" t="s">
        <v>
266</v>
      </c>
      <c r="CE17" s="666"/>
      <c r="CF17" s="666"/>
      <c r="CG17" s="666"/>
      <c r="CH17" s="666"/>
      <c r="CI17" s="666"/>
      <c r="CJ17" s="666"/>
      <c r="CK17" s="666"/>
      <c r="CL17" s="666"/>
      <c r="CM17" s="666"/>
      <c r="CN17" s="666"/>
      <c r="CO17" s="666"/>
      <c r="CP17" s="666"/>
      <c r="CQ17" s="667"/>
      <c r="CR17" s="628">
        <v>
1519617</v>
      </c>
      <c r="CS17" s="629"/>
      <c r="CT17" s="629"/>
      <c r="CU17" s="629"/>
      <c r="CV17" s="629"/>
      <c r="CW17" s="629"/>
      <c r="CX17" s="629"/>
      <c r="CY17" s="630"/>
      <c r="CZ17" s="655">
        <v>
7.9</v>
      </c>
      <c r="DA17" s="655"/>
      <c r="DB17" s="655"/>
      <c r="DC17" s="655"/>
      <c r="DD17" s="634" t="s">
        <v>
125</v>
      </c>
      <c r="DE17" s="629"/>
      <c r="DF17" s="629"/>
      <c r="DG17" s="629"/>
      <c r="DH17" s="629"/>
      <c r="DI17" s="629"/>
      <c r="DJ17" s="629"/>
      <c r="DK17" s="629"/>
      <c r="DL17" s="629"/>
      <c r="DM17" s="629"/>
      <c r="DN17" s="629"/>
      <c r="DO17" s="629"/>
      <c r="DP17" s="630"/>
      <c r="DQ17" s="634">
        <v>
1518547</v>
      </c>
      <c r="DR17" s="629"/>
      <c r="DS17" s="629"/>
      <c r="DT17" s="629"/>
      <c r="DU17" s="629"/>
      <c r="DV17" s="629"/>
      <c r="DW17" s="629"/>
      <c r="DX17" s="629"/>
      <c r="DY17" s="629"/>
      <c r="DZ17" s="629"/>
      <c r="EA17" s="629"/>
      <c r="EB17" s="629"/>
      <c r="EC17" s="673"/>
    </row>
    <row r="18" spans="2:133" ht="11.25" customHeight="1" x14ac:dyDescent="0.15">
      <c r="B18" s="625" t="s">
        <v>
267</v>
      </c>
      <c r="C18" s="626"/>
      <c r="D18" s="626"/>
      <c r="E18" s="626"/>
      <c r="F18" s="626"/>
      <c r="G18" s="626"/>
      <c r="H18" s="626"/>
      <c r="I18" s="626"/>
      <c r="J18" s="626"/>
      <c r="K18" s="626"/>
      <c r="L18" s="626"/>
      <c r="M18" s="626"/>
      <c r="N18" s="626"/>
      <c r="O18" s="626"/>
      <c r="P18" s="626"/>
      <c r="Q18" s="627"/>
      <c r="R18" s="628">
        <v>
147017</v>
      </c>
      <c r="S18" s="629"/>
      <c r="T18" s="629"/>
      <c r="U18" s="629"/>
      <c r="V18" s="629"/>
      <c r="W18" s="629"/>
      <c r="X18" s="629"/>
      <c r="Y18" s="630"/>
      <c r="Z18" s="655">
        <v>
0.7</v>
      </c>
      <c r="AA18" s="655"/>
      <c r="AB18" s="655"/>
      <c r="AC18" s="655"/>
      <c r="AD18" s="656">
        <v>
139047</v>
      </c>
      <c r="AE18" s="656"/>
      <c r="AF18" s="656"/>
      <c r="AG18" s="656"/>
      <c r="AH18" s="656"/>
      <c r="AI18" s="656"/>
      <c r="AJ18" s="656"/>
      <c r="AK18" s="656"/>
      <c r="AL18" s="631">
        <v>
1.2999999523162842</v>
      </c>
      <c r="AM18" s="632"/>
      <c r="AN18" s="632"/>
      <c r="AO18" s="657"/>
      <c r="AP18" s="625" t="s">
        <v>
268</v>
      </c>
      <c r="AQ18" s="626"/>
      <c r="AR18" s="626"/>
      <c r="AS18" s="626"/>
      <c r="AT18" s="626"/>
      <c r="AU18" s="626"/>
      <c r="AV18" s="626"/>
      <c r="AW18" s="626"/>
      <c r="AX18" s="626"/>
      <c r="AY18" s="626"/>
      <c r="AZ18" s="626"/>
      <c r="BA18" s="626"/>
      <c r="BB18" s="626"/>
      <c r="BC18" s="626"/>
      <c r="BD18" s="626"/>
      <c r="BE18" s="626"/>
      <c r="BF18" s="627"/>
      <c r="BG18" s="628" t="s">
        <v>
125</v>
      </c>
      <c r="BH18" s="629"/>
      <c r="BI18" s="629"/>
      <c r="BJ18" s="629"/>
      <c r="BK18" s="629"/>
      <c r="BL18" s="629"/>
      <c r="BM18" s="629"/>
      <c r="BN18" s="630"/>
      <c r="BO18" s="655" t="s">
        <v>
125</v>
      </c>
      <c r="BP18" s="655"/>
      <c r="BQ18" s="655"/>
      <c r="BR18" s="655"/>
      <c r="BS18" s="656" t="s">
        <v>
125</v>
      </c>
      <c r="BT18" s="656"/>
      <c r="BU18" s="656"/>
      <c r="BV18" s="656"/>
      <c r="BW18" s="656"/>
      <c r="BX18" s="656"/>
      <c r="BY18" s="656"/>
      <c r="BZ18" s="656"/>
      <c r="CA18" s="656"/>
      <c r="CB18" s="714"/>
      <c r="CD18" s="665" t="s">
        <v>
269</v>
      </c>
      <c r="CE18" s="666"/>
      <c r="CF18" s="666"/>
      <c r="CG18" s="666"/>
      <c r="CH18" s="666"/>
      <c r="CI18" s="666"/>
      <c r="CJ18" s="666"/>
      <c r="CK18" s="666"/>
      <c r="CL18" s="666"/>
      <c r="CM18" s="666"/>
      <c r="CN18" s="666"/>
      <c r="CO18" s="666"/>
      <c r="CP18" s="666"/>
      <c r="CQ18" s="667"/>
      <c r="CR18" s="628" t="s">
        <v>
125</v>
      </c>
      <c r="CS18" s="629"/>
      <c r="CT18" s="629"/>
      <c r="CU18" s="629"/>
      <c r="CV18" s="629"/>
      <c r="CW18" s="629"/>
      <c r="CX18" s="629"/>
      <c r="CY18" s="630"/>
      <c r="CZ18" s="655" t="s">
        <v>
125</v>
      </c>
      <c r="DA18" s="655"/>
      <c r="DB18" s="655"/>
      <c r="DC18" s="655"/>
      <c r="DD18" s="634" t="s">
        <v>
125</v>
      </c>
      <c r="DE18" s="629"/>
      <c r="DF18" s="629"/>
      <c r="DG18" s="629"/>
      <c r="DH18" s="629"/>
      <c r="DI18" s="629"/>
      <c r="DJ18" s="629"/>
      <c r="DK18" s="629"/>
      <c r="DL18" s="629"/>
      <c r="DM18" s="629"/>
      <c r="DN18" s="629"/>
      <c r="DO18" s="629"/>
      <c r="DP18" s="630"/>
      <c r="DQ18" s="634" t="s">
        <v>
125</v>
      </c>
      <c r="DR18" s="629"/>
      <c r="DS18" s="629"/>
      <c r="DT18" s="629"/>
      <c r="DU18" s="629"/>
      <c r="DV18" s="629"/>
      <c r="DW18" s="629"/>
      <c r="DX18" s="629"/>
      <c r="DY18" s="629"/>
      <c r="DZ18" s="629"/>
      <c r="EA18" s="629"/>
      <c r="EB18" s="629"/>
      <c r="EC18" s="673"/>
    </row>
    <row r="19" spans="2:133" ht="11.25" customHeight="1" x14ac:dyDescent="0.15">
      <c r="B19" s="625" t="s">
        <v>
270</v>
      </c>
      <c r="C19" s="626"/>
      <c r="D19" s="626"/>
      <c r="E19" s="626"/>
      <c r="F19" s="626"/>
      <c r="G19" s="626"/>
      <c r="H19" s="626"/>
      <c r="I19" s="626"/>
      <c r="J19" s="626"/>
      <c r="K19" s="626"/>
      <c r="L19" s="626"/>
      <c r="M19" s="626"/>
      <c r="N19" s="626"/>
      <c r="O19" s="626"/>
      <c r="P19" s="626"/>
      <c r="Q19" s="627"/>
      <c r="R19" s="628">
        <v>
47107</v>
      </c>
      <c r="S19" s="629"/>
      <c r="T19" s="629"/>
      <c r="U19" s="629"/>
      <c r="V19" s="629"/>
      <c r="W19" s="629"/>
      <c r="X19" s="629"/>
      <c r="Y19" s="630"/>
      <c r="Z19" s="655">
        <v>
0.2</v>
      </c>
      <c r="AA19" s="655"/>
      <c r="AB19" s="655"/>
      <c r="AC19" s="655"/>
      <c r="AD19" s="656">
        <v>
47107</v>
      </c>
      <c r="AE19" s="656"/>
      <c r="AF19" s="656"/>
      <c r="AG19" s="656"/>
      <c r="AH19" s="656"/>
      <c r="AI19" s="656"/>
      <c r="AJ19" s="656"/>
      <c r="AK19" s="656"/>
      <c r="AL19" s="631">
        <v>
0.4</v>
      </c>
      <c r="AM19" s="632"/>
      <c r="AN19" s="632"/>
      <c r="AO19" s="657"/>
      <c r="AP19" s="625" t="s">
        <v>
271</v>
      </c>
      <c r="AQ19" s="626"/>
      <c r="AR19" s="626"/>
      <c r="AS19" s="626"/>
      <c r="AT19" s="626"/>
      <c r="AU19" s="626"/>
      <c r="AV19" s="626"/>
      <c r="AW19" s="626"/>
      <c r="AX19" s="626"/>
      <c r="AY19" s="626"/>
      <c r="AZ19" s="626"/>
      <c r="BA19" s="626"/>
      <c r="BB19" s="626"/>
      <c r="BC19" s="626"/>
      <c r="BD19" s="626"/>
      <c r="BE19" s="626"/>
      <c r="BF19" s="627"/>
      <c r="BG19" s="628">
        <v>
348391</v>
      </c>
      <c r="BH19" s="629"/>
      <c r="BI19" s="629"/>
      <c r="BJ19" s="629"/>
      <c r="BK19" s="629"/>
      <c r="BL19" s="629"/>
      <c r="BM19" s="629"/>
      <c r="BN19" s="630"/>
      <c r="BO19" s="655">
        <v>
5.0999999999999996</v>
      </c>
      <c r="BP19" s="655"/>
      <c r="BQ19" s="655"/>
      <c r="BR19" s="655"/>
      <c r="BS19" s="656" t="s">
        <v>
125</v>
      </c>
      <c r="BT19" s="656"/>
      <c r="BU19" s="656"/>
      <c r="BV19" s="656"/>
      <c r="BW19" s="656"/>
      <c r="BX19" s="656"/>
      <c r="BY19" s="656"/>
      <c r="BZ19" s="656"/>
      <c r="CA19" s="656"/>
      <c r="CB19" s="714"/>
      <c r="CD19" s="665" t="s">
        <v>
272</v>
      </c>
      <c r="CE19" s="666"/>
      <c r="CF19" s="666"/>
      <c r="CG19" s="666"/>
      <c r="CH19" s="666"/>
      <c r="CI19" s="666"/>
      <c r="CJ19" s="666"/>
      <c r="CK19" s="666"/>
      <c r="CL19" s="666"/>
      <c r="CM19" s="666"/>
      <c r="CN19" s="666"/>
      <c r="CO19" s="666"/>
      <c r="CP19" s="666"/>
      <c r="CQ19" s="667"/>
      <c r="CR19" s="628" t="s">
        <v>
125</v>
      </c>
      <c r="CS19" s="629"/>
      <c r="CT19" s="629"/>
      <c r="CU19" s="629"/>
      <c r="CV19" s="629"/>
      <c r="CW19" s="629"/>
      <c r="CX19" s="629"/>
      <c r="CY19" s="630"/>
      <c r="CZ19" s="655" t="s">
        <v>
125</v>
      </c>
      <c r="DA19" s="655"/>
      <c r="DB19" s="655"/>
      <c r="DC19" s="655"/>
      <c r="DD19" s="634" t="s">
        <v>
125</v>
      </c>
      <c r="DE19" s="629"/>
      <c r="DF19" s="629"/>
      <c r="DG19" s="629"/>
      <c r="DH19" s="629"/>
      <c r="DI19" s="629"/>
      <c r="DJ19" s="629"/>
      <c r="DK19" s="629"/>
      <c r="DL19" s="629"/>
      <c r="DM19" s="629"/>
      <c r="DN19" s="629"/>
      <c r="DO19" s="629"/>
      <c r="DP19" s="630"/>
      <c r="DQ19" s="634" t="s">
        <v>
125</v>
      </c>
      <c r="DR19" s="629"/>
      <c r="DS19" s="629"/>
      <c r="DT19" s="629"/>
      <c r="DU19" s="629"/>
      <c r="DV19" s="629"/>
      <c r="DW19" s="629"/>
      <c r="DX19" s="629"/>
      <c r="DY19" s="629"/>
      <c r="DZ19" s="629"/>
      <c r="EA19" s="629"/>
      <c r="EB19" s="629"/>
      <c r="EC19" s="673"/>
    </row>
    <row r="20" spans="2:133" ht="11.25" customHeight="1" x14ac:dyDescent="0.15">
      <c r="B20" s="625" t="s">
        <v>
273</v>
      </c>
      <c r="C20" s="626"/>
      <c r="D20" s="626"/>
      <c r="E20" s="626"/>
      <c r="F20" s="626"/>
      <c r="G20" s="626"/>
      <c r="H20" s="626"/>
      <c r="I20" s="626"/>
      <c r="J20" s="626"/>
      <c r="K20" s="626"/>
      <c r="L20" s="626"/>
      <c r="M20" s="626"/>
      <c r="N20" s="626"/>
      <c r="O20" s="626"/>
      <c r="P20" s="626"/>
      <c r="Q20" s="627"/>
      <c r="R20" s="628">
        <v>
5453</v>
      </c>
      <c r="S20" s="629"/>
      <c r="T20" s="629"/>
      <c r="U20" s="629"/>
      <c r="V20" s="629"/>
      <c r="W20" s="629"/>
      <c r="X20" s="629"/>
      <c r="Y20" s="630"/>
      <c r="Z20" s="655">
        <v>
0</v>
      </c>
      <c r="AA20" s="655"/>
      <c r="AB20" s="655"/>
      <c r="AC20" s="655"/>
      <c r="AD20" s="656">
        <v>
5453</v>
      </c>
      <c r="AE20" s="656"/>
      <c r="AF20" s="656"/>
      <c r="AG20" s="656"/>
      <c r="AH20" s="656"/>
      <c r="AI20" s="656"/>
      <c r="AJ20" s="656"/>
      <c r="AK20" s="656"/>
      <c r="AL20" s="631">
        <v>
0</v>
      </c>
      <c r="AM20" s="632"/>
      <c r="AN20" s="632"/>
      <c r="AO20" s="657"/>
      <c r="AP20" s="625" t="s">
        <v>
274</v>
      </c>
      <c r="AQ20" s="626"/>
      <c r="AR20" s="626"/>
      <c r="AS20" s="626"/>
      <c r="AT20" s="626"/>
      <c r="AU20" s="626"/>
      <c r="AV20" s="626"/>
      <c r="AW20" s="626"/>
      <c r="AX20" s="626"/>
      <c r="AY20" s="626"/>
      <c r="AZ20" s="626"/>
      <c r="BA20" s="626"/>
      <c r="BB20" s="626"/>
      <c r="BC20" s="626"/>
      <c r="BD20" s="626"/>
      <c r="BE20" s="626"/>
      <c r="BF20" s="627"/>
      <c r="BG20" s="628">
        <v>
348391</v>
      </c>
      <c r="BH20" s="629"/>
      <c r="BI20" s="629"/>
      <c r="BJ20" s="629"/>
      <c r="BK20" s="629"/>
      <c r="BL20" s="629"/>
      <c r="BM20" s="629"/>
      <c r="BN20" s="630"/>
      <c r="BO20" s="655">
        <v>
5.0999999999999996</v>
      </c>
      <c r="BP20" s="655"/>
      <c r="BQ20" s="655"/>
      <c r="BR20" s="655"/>
      <c r="BS20" s="656" t="s">
        <v>
125</v>
      </c>
      <c r="BT20" s="656"/>
      <c r="BU20" s="656"/>
      <c r="BV20" s="656"/>
      <c r="BW20" s="656"/>
      <c r="BX20" s="656"/>
      <c r="BY20" s="656"/>
      <c r="BZ20" s="656"/>
      <c r="CA20" s="656"/>
      <c r="CB20" s="714"/>
      <c r="CD20" s="665" t="s">
        <v>
275</v>
      </c>
      <c r="CE20" s="666"/>
      <c r="CF20" s="666"/>
      <c r="CG20" s="666"/>
      <c r="CH20" s="666"/>
      <c r="CI20" s="666"/>
      <c r="CJ20" s="666"/>
      <c r="CK20" s="666"/>
      <c r="CL20" s="666"/>
      <c r="CM20" s="666"/>
      <c r="CN20" s="666"/>
      <c r="CO20" s="666"/>
      <c r="CP20" s="666"/>
      <c r="CQ20" s="667"/>
      <c r="CR20" s="628">
        <v>
19298056</v>
      </c>
      <c r="CS20" s="629"/>
      <c r="CT20" s="629"/>
      <c r="CU20" s="629"/>
      <c r="CV20" s="629"/>
      <c r="CW20" s="629"/>
      <c r="CX20" s="629"/>
      <c r="CY20" s="630"/>
      <c r="CZ20" s="655">
        <v>
100</v>
      </c>
      <c r="DA20" s="655"/>
      <c r="DB20" s="655"/>
      <c r="DC20" s="655"/>
      <c r="DD20" s="634">
        <v>
1212236</v>
      </c>
      <c r="DE20" s="629"/>
      <c r="DF20" s="629"/>
      <c r="DG20" s="629"/>
      <c r="DH20" s="629"/>
      <c r="DI20" s="629"/>
      <c r="DJ20" s="629"/>
      <c r="DK20" s="629"/>
      <c r="DL20" s="629"/>
      <c r="DM20" s="629"/>
      <c r="DN20" s="629"/>
      <c r="DO20" s="629"/>
      <c r="DP20" s="630"/>
      <c r="DQ20" s="634">
        <v>
12707680</v>
      </c>
      <c r="DR20" s="629"/>
      <c r="DS20" s="629"/>
      <c r="DT20" s="629"/>
      <c r="DU20" s="629"/>
      <c r="DV20" s="629"/>
      <c r="DW20" s="629"/>
      <c r="DX20" s="629"/>
      <c r="DY20" s="629"/>
      <c r="DZ20" s="629"/>
      <c r="EA20" s="629"/>
      <c r="EB20" s="629"/>
      <c r="EC20" s="673"/>
    </row>
    <row r="21" spans="2:133" ht="11.25" customHeight="1" x14ac:dyDescent="0.15">
      <c r="B21" s="625" t="s">
        <v>
276</v>
      </c>
      <c r="C21" s="626"/>
      <c r="D21" s="626"/>
      <c r="E21" s="626"/>
      <c r="F21" s="626"/>
      <c r="G21" s="626"/>
      <c r="H21" s="626"/>
      <c r="I21" s="626"/>
      <c r="J21" s="626"/>
      <c r="K21" s="626"/>
      <c r="L21" s="626"/>
      <c r="M21" s="626"/>
      <c r="N21" s="626"/>
      <c r="O21" s="626"/>
      <c r="P21" s="626"/>
      <c r="Q21" s="627"/>
      <c r="R21" s="628">
        <v>
1915</v>
      </c>
      <c r="S21" s="629"/>
      <c r="T21" s="629"/>
      <c r="U21" s="629"/>
      <c r="V21" s="629"/>
      <c r="W21" s="629"/>
      <c r="X21" s="629"/>
      <c r="Y21" s="630"/>
      <c r="Z21" s="655">
        <v>
0</v>
      </c>
      <c r="AA21" s="655"/>
      <c r="AB21" s="655"/>
      <c r="AC21" s="655"/>
      <c r="AD21" s="656">
        <v>
1915</v>
      </c>
      <c r="AE21" s="656"/>
      <c r="AF21" s="656"/>
      <c r="AG21" s="656"/>
      <c r="AH21" s="656"/>
      <c r="AI21" s="656"/>
      <c r="AJ21" s="656"/>
      <c r="AK21" s="656"/>
      <c r="AL21" s="631">
        <v>
0</v>
      </c>
      <c r="AM21" s="632"/>
      <c r="AN21" s="632"/>
      <c r="AO21" s="657"/>
      <c r="AP21" s="721" t="s">
        <v>
277</v>
      </c>
      <c r="AQ21" s="728"/>
      <c r="AR21" s="728"/>
      <c r="AS21" s="728"/>
      <c r="AT21" s="728"/>
      <c r="AU21" s="728"/>
      <c r="AV21" s="728"/>
      <c r="AW21" s="728"/>
      <c r="AX21" s="728"/>
      <c r="AY21" s="728"/>
      <c r="AZ21" s="728"/>
      <c r="BA21" s="728"/>
      <c r="BB21" s="728"/>
      <c r="BC21" s="728"/>
      <c r="BD21" s="728"/>
      <c r="BE21" s="728"/>
      <c r="BF21" s="723"/>
      <c r="BG21" s="628" t="s">
        <v>
125</v>
      </c>
      <c r="BH21" s="629"/>
      <c r="BI21" s="629"/>
      <c r="BJ21" s="629"/>
      <c r="BK21" s="629"/>
      <c r="BL21" s="629"/>
      <c r="BM21" s="629"/>
      <c r="BN21" s="630"/>
      <c r="BO21" s="655" t="s">
        <v>
125</v>
      </c>
      <c r="BP21" s="655"/>
      <c r="BQ21" s="655"/>
      <c r="BR21" s="655"/>
      <c r="BS21" s="656" t="s">
        <v>
125</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
278</v>
      </c>
      <c r="C22" s="692"/>
      <c r="D22" s="692"/>
      <c r="E22" s="692"/>
      <c r="F22" s="692"/>
      <c r="G22" s="692"/>
      <c r="H22" s="692"/>
      <c r="I22" s="692"/>
      <c r="J22" s="692"/>
      <c r="K22" s="692"/>
      <c r="L22" s="692"/>
      <c r="M22" s="692"/>
      <c r="N22" s="692"/>
      <c r="O22" s="692"/>
      <c r="P22" s="692"/>
      <c r="Q22" s="693"/>
      <c r="R22" s="628">
        <v>
92542</v>
      </c>
      <c r="S22" s="629"/>
      <c r="T22" s="629"/>
      <c r="U22" s="629"/>
      <c r="V22" s="629"/>
      <c r="W22" s="629"/>
      <c r="X22" s="629"/>
      <c r="Y22" s="630"/>
      <c r="Z22" s="655">
        <v>
0.4</v>
      </c>
      <c r="AA22" s="655"/>
      <c r="AB22" s="655"/>
      <c r="AC22" s="655"/>
      <c r="AD22" s="656">
        <v>
84572</v>
      </c>
      <c r="AE22" s="656"/>
      <c r="AF22" s="656"/>
      <c r="AG22" s="656"/>
      <c r="AH22" s="656"/>
      <c r="AI22" s="656"/>
      <c r="AJ22" s="656"/>
      <c r="AK22" s="656"/>
      <c r="AL22" s="631">
        <v>
0.80000001192092896</v>
      </c>
      <c r="AM22" s="632"/>
      <c r="AN22" s="632"/>
      <c r="AO22" s="657"/>
      <c r="AP22" s="721" t="s">
        <v>
279</v>
      </c>
      <c r="AQ22" s="728"/>
      <c r="AR22" s="728"/>
      <c r="AS22" s="728"/>
      <c r="AT22" s="728"/>
      <c r="AU22" s="728"/>
      <c r="AV22" s="728"/>
      <c r="AW22" s="728"/>
      <c r="AX22" s="728"/>
      <c r="AY22" s="728"/>
      <c r="AZ22" s="728"/>
      <c r="BA22" s="728"/>
      <c r="BB22" s="728"/>
      <c r="BC22" s="728"/>
      <c r="BD22" s="728"/>
      <c r="BE22" s="728"/>
      <c r="BF22" s="723"/>
      <c r="BG22" s="628" t="s">
        <v>
125</v>
      </c>
      <c r="BH22" s="629"/>
      <c r="BI22" s="629"/>
      <c r="BJ22" s="629"/>
      <c r="BK22" s="629"/>
      <c r="BL22" s="629"/>
      <c r="BM22" s="629"/>
      <c r="BN22" s="630"/>
      <c r="BO22" s="655" t="s">
        <v>
125</v>
      </c>
      <c r="BP22" s="655"/>
      <c r="BQ22" s="655"/>
      <c r="BR22" s="655"/>
      <c r="BS22" s="656" t="s">
        <v>
125</v>
      </c>
      <c r="BT22" s="656"/>
      <c r="BU22" s="656"/>
      <c r="BV22" s="656"/>
      <c r="BW22" s="656"/>
      <c r="BX22" s="656"/>
      <c r="BY22" s="656"/>
      <c r="BZ22" s="656"/>
      <c r="CA22" s="656"/>
      <c r="CB22" s="714"/>
      <c r="CD22" s="730" t="s">
        <v>
280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
281</v>
      </c>
      <c r="C23" s="626"/>
      <c r="D23" s="626"/>
      <c r="E23" s="626"/>
      <c r="F23" s="626"/>
      <c r="G23" s="626"/>
      <c r="H23" s="626"/>
      <c r="I23" s="626"/>
      <c r="J23" s="626"/>
      <c r="K23" s="626"/>
      <c r="L23" s="626"/>
      <c r="M23" s="626"/>
      <c r="N23" s="626"/>
      <c r="O23" s="626"/>
      <c r="P23" s="626"/>
      <c r="Q23" s="627"/>
      <c r="R23" s="628">
        <v>
3116436</v>
      </c>
      <c r="S23" s="629"/>
      <c r="T23" s="629"/>
      <c r="U23" s="629"/>
      <c r="V23" s="629"/>
      <c r="W23" s="629"/>
      <c r="X23" s="629"/>
      <c r="Y23" s="630"/>
      <c r="Z23" s="655">
        <v>
14.8</v>
      </c>
      <c r="AA23" s="655"/>
      <c r="AB23" s="655"/>
      <c r="AC23" s="655"/>
      <c r="AD23" s="656">
        <v>
2760575</v>
      </c>
      <c r="AE23" s="656"/>
      <c r="AF23" s="656"/>
      <c r="AG23" s="656"/>
      <c r="AH23" s="656"/>
      <c r="AI23" s="656"/>
      <c r="AJ23" s="656"/>
      <c r="AK23" s="656"/>
      <c r="AL23" s="631">
        <v>
25</v>
      </c>
      <c r="AM23" s="632"/>
      <c r="AN23" s="632"/>
      <c r="AO23" s="657"/>
      <c r="AP23" s="721" t="s">
        <v>
282</v>
      </c>
      <c r="AQ23" s="728"/>
      <c r="AR23" s="728"/>
      <c r="AS23" s="728"/>
      <c r="AT23" s="728"/>
      <c r="AU23" s="728"/>
      <c r="AV23" s="728"/>
      <c r="AW23" s="728"/>
      <c r="AX23" s="728"/>
      <c r="AY23" s="728"/>
      <c r="AZ23" s="728"/>
      <c r="BA23" s="728"/>
      <c r="BB23" s="728"/>
      <c r="BC23" s="728"/>
      <c r="BD23" s="728"/>
      <c r="BE23" s="728"/>
      <c r="BF23" s="723"/>
      <c r="BG23" s="628">
        <v>
348391</v>
      </c>
      <c r="BH23" s="629"/>
      <c r="BI23" s="629"/>
      <c r="BJ23" s="629"/>
      <c r="BK23" s="629"/>
      <c r="BL23" s="629"/>
      <c r="BM23" s="629"/>
      <c r="BN23" s="630"/>
      <c r="BO23" s="655">
        <v>
5.0999999999999996</v>
      </c>
      <c r="BP23" s="655"/>
      <c r="BQ23" s="655"/>
      <c r="BR23" s="655"/>
      <c r="BS23" s="656" t="s">
        <v>
125</v>
      </c>
      <c r="BT23" s="656"/>
      <c r="BU23" s="656"/>
      <c r="BV23" s="656"/>
      <c r="BW23" s="656"/>
      <c r="BX23" s="656"/>
      <c r="BY23" s="656"/>
      <c r="BZ23" s="656"/>
      <c r="CA23" s="656"/>
      <c r="CB23" s="714"/>
      <c r="CD23" s="730" t="s">
        <v>
222</v>
      </c>
      <c r="CE23" s="731"/>
      <c r="CF23" s="731"/>
      <c r="CG23" s="731"/>
      <c r="CH23" s="731"/>
      <c r="CI23" s="731"/>
      <c r="CJ23" s="731"/>
      <c r="CK23" s="731"/>
      <c r="CL23" s="731"/>
      <c r="CM23" s="731"/>
      <c r="CN23" s="731"/>
      <c r="CO23" s="731"/>
      <c r="CP23" s="731"/>
      <c r="CQ23" s="732"/>
      <c r="CR23" s="730" t="s">
        <v>
283</v>
      </c>
      <c r="CS23" s="731"/>
      <c r="CT23" s="731"/>
      <c r="CU23" s="731"/>
      <c r="CV23" s="731"/>
      <c r="CW23" s="731"/>
      <c r="CX23" s="731"/>
      <c r="CY23" s="732"/>
      <c r="CZ23" s="730" t="s">
        <v>
284</v>
      </c>
      <c r="DA23" s="731"/>
      <c r="DB23" s="731"/>
      <c r="DC23" s="732"/>
      <c r="DD23" s="730" t="s">
        <v>
285</v>
      </c>
      <c r="DE23" s="731"/>
      <c r="DF23" s="731"/>
      <c r="DG23" s="731"/>
      <c r="DH23" s="731"/>
      <c r="DI23" s="731"/>
      <c r="DJ23" s="731"/>
      <c r="DK23" s="732"/>
      <c r="DL23" s="733" t="s">
        <v>
286</v>
      </c>
      <c r="DM23" s="734"/>
      <c r="DN23" s="734"/>
      <c r="DO23" s="734"/>
      <c r="DP23" s="734"/>
      <c r="DQ23" s="734"/>
      <c r="DR23" s="734"/>
      <c r="DS23" s="734"/>
      <c r="DT23" s="734"/>
      <c r="DU23" s="734"/>
      <c r="DV23" s="735"/>
      <c r="DW23" s="730" t="s">
        <v>
287</v>
      </c>
      <c r="DX23" s="731"/>
      <c r="DY23" s="731"/>
      <c r="DZ23" s="731"/>
      <c r="EA23" s="731"/>
      <c r="EB23" s="731"/>
      <c r="EC23" s="732"/>
    </row>
    <row r="24" spans="2:133" ht="11.25" customHeight="1" x14ac:dyDescent="0.15">
      <c r="B24" s="625" t="s">
        <v>
288</v>
      </c>
      <c r="C24" s="626"/>
      <c r="D24" s="626"/>
      <c r="E24" s="626"/>
      <c r="F24" s="626"/>
      <c r="G24" s="626"/>
      <c r="H24" s="626"/>
      <c r="I24" s="626"/>
      <c r="J24" s="626"/>
      <c r="K24" s="626"/>
      <c r="L24" s="626"/>
      <c r="M24" s="626"/>
      <c r="N24" s="626"/>
      <c r="O24" s="626"/>
      <c r="P24" s="626"/>
      <c r="Q24" s="627"/>
      <c r="R24" s="628">
        <v>
2760575</v>
      </c>
      <c r="S24" s="629"/>
      <c r="T24" s="629"/>
      <c r="U24" s="629"/>
      <c r="V24" s="629"/>
      <c r="W24" s="629"/>
      <c r="X24" s="629"/>
      <c r="Y24" s="630"/>
      <c r="Z24" s="655">
        <v>
13.1</v>
      </c>
      <c r="AA24" s="655"/>
      <c r="AB24" s="655"/>
      <c r="AC24" s="655"/>
      <c r="AD24" s="656">
        <v>
2760575</v>
      </c>
      <c r="AE24" s="656"/>
      <c r="AF24" s="656"/>
      <c r="AG24" s="656"/>
      <c r="AH24" s="656"/>
      <c r="AI24" s="656"/>
      <c r="AJ24" s="656"/>
      <c r="AK24" s="656"/>
      <c r="AL24" s="631">
        <v>
25</v>
      </c>
      <c r="AM24" s="632"/>
      <c r="AN24" s="632"/>
      <c r="AO24" s="657"/>
      <c r="AP24" s="721" t="s">
        <v>
289</v>
      </c>
      <c r="AQ24" s="728"/>
      <c r="AR24" s="728"/>
      <c r="AS24" s="728"/>
      <c r="AT24" s="728"/>
      <c r="AU24" s="728"/>
      <c r="AV24" s="728"/>
      <c r="AW24" s="728"/>
      <c r="AX24" s="728"/>
      <c r="AY24" s="728"/>
      <c r="AZ24" s="728"/>
      <c r="BA24" s="728"/>
      <c r="BB24" s="728"/>
      <c r="BC24" s="728"/>
      <c r="BD24" s="728"/>
      <c r="BE24" s="728"/>
      <c r="BF24" s="723"/>
      <c r="BG24" s="628" t="s">
        <v>
125</v>
      </c>
      <c r="BH24" s="629"/>
      <c r="BI24" s="629"/>
      <c r="BJ24" s="629"/>
      <c r="BK24" s="629"/>
      <c r="BL24" s="629"/>
      <c r="BM24" s="629"/>
      <c r="BN24" s="630"/>
      <c r="BO24" s="655" t="s">
        <v>
125</v>
      </c>
      <c r="BP24" s="655"/>
      <c r="BQ24" s="655"/>
      <c r="BR24" s="655"/>
      <c r="BS24" s="656" t="s">
        <v>
125</v>
      </c>
      <c r="BT24" s="656"/>
      <c r="BU24" s="656"/>
      <c r="BV24" s="656"/>
      <c r="BW24" s="656"/>
      <c r="BX24" s="656"/>
      <c r="BY24" s="656"/>
      <c r="BZ24" s="656"/>
      <c r="CA24" s="656"/>
      <c r="CB24" s="714"/>
      <c r="CD24" s="684" t="s">
        <v>
290</v>
      </c>
      <c r="CE24" s="685"/>
      <c r="CF24" s="685"/>
      <c r="CG24" s="685"/>
      <c r="CH24" s="685"/>
      <c r="CI24" s="685"/>
      <c r="CJ24" s="685"/>
      <c r="CK24" s="685"/>
      <c r="CL24" s="685"/>
      <c r="CM24" s="685"/>
      <c r="CN24" s="685"/>
      <c r="CO24" s="685"/>
      <c r="CP24" s="685"/>
      <c r="CQ24" s="686"/>
      <c r="CR24" s="681">
        <v>
10070957</v>
      </c>
      <c r="CS24" s="682"/>
      <c r="CT24" s="682"/>
      <c r="CU24" s="682"/>
      <c r="CV24" s="682"/>
      <c r="CW24" s="682"/>
      <c r="CX24" s="682"/>
      <c r="CY24" s="725"/>
      <c r="CZ24" s="726">
        <v>
52.2</v>
      </c>
      <c r="DA24" s="701"/>
      <c r="DB24" s="701"/>
      <c r="DC24" s="729"/>
      <c r="DD24" s="724">
        <v>
5544667</v>
      </c>
      <c r="DE24" s="682"/>
      <c r="DF24" s="682"/>
      <c r="DG24" s="682"/>
      <c r="DH24" s="682"/>
      <c r="DI24" s="682"/>
      <c r="DJ24" s="682"/>
      <c r="DK24" s="725"/>
      <c r="DL24" s="724">
        <v>
5341396</v>
      </c>
      <c r="DM24" s="682"/>
      <c r="DN24" s="682"/>
      <c r="DO24" s="682"/>
      <c r="DP24" s="682"/>
      <c r="DQ24" s="682"/>
      <c r="DR24" s="682"/>
      <c r="DS24" s="682"/>
      <c r="DT24" s="682"/>
      <c r="DU24" s="682"/>
      <c r="DV24" s="725"/>
      <c r="DW24" s="726">
        <v>
44.8</v>
      </c>
      <c r="DX24" s="701"/>
      <c r="DY24" s="701"/>
      <c r="DZ24" s="701"/>
      <c r="EA24" s="701"/>
      <c r="EB24" s="701"/>
      <c r="EC24" s="727"/>
    </row>
    <row r="25" spans="2:133" ht="11.25" customHeight="1" x14ac:dyDescent="0.15">
      <c r="B25" s="625" t="s">
        <v>
291</v>
      </c>
      <c r="C25" s="626"/>
      <c r="D25" s="626"/>
      <c r="E25" s="626"/>
      <c r="F25" s="626"/>
      <c r="G25" s="626"/>
      <c r="H25" s="626"/>
      <c r="I25" s="626"/>
      <c r="J25" s="626"/>
      <c r="K25" s="626"/>
      <c r="L25" s="626"/>
      <c r="M25" s="626"/>
      <c r="N25" s="626"/>
      <c r="O25" s="626"/>
      <c r="P25" s="626"/>
      <c r="Q25" s="627"/>
      <c r="R25" s="628">
        <v>
354653</v>
      </c>
      <c r="S25" s="629"/>
      <c r="T25" s="629"/>
      <c r="U25" s="629"/>
      <c r="V25" s="629"/>
      <c r="W25" s="629"/>
      <c r="X25" s="629"/>
      <c r="Y25" s="630"/>
      <c r="Z25" s="655">
        <v>
1.7</v>
      </c>
      <c r="AA25" s="655"/>
      <c r="AB25" s="655"/>
      <c r="AC25" s="655"/>
      <c r="AD25" s="656" t="s">
        <v>
125</v>
      </c>
      <c r="AE25" s="656"/>
      <c r="AF25" s="656"/>
      <c r="AG25" s="656"/>
      <c r="AH25" s="656"/>
      <c r="AI25" s="656"/>
      <c r="AJ25" s="656"/>
      <c r="AK25" s="656"/>
      <c r="AL25" s="631" t="s">
        <v>
125</v>
      </c>
      <c r="AM25" s="632"/>
      <c r="AN25" s="632"/>
      <c r="AO25" s="657"/>
      <c r="AP25" s="721" t="s">
        <v>
292</v>
      </c>
      <c r="AQ25" s="728"/>
      <c r="AR25" s="728"/>
      <c r="AS25" s="728"/>
      <c r="AT25" s="728"/>
      <c r="AU25" s="728"/>
      <c r="AV25" s="728"/>
      <c r="AW25" s="728"/>
      <c r="AX25" s="728"/>
      <c r="AY25" s="728"/>
      <c r="AZ25" s="728"/>
      <c r="BA25" s="728"/>
      <c r="BB25" s="728"/>
      <c r="BC25" s="728"/>
      <c r="BD25" s="728"/>
      <c r="BE25" s="728"/>
      <c r="BF25" s="723"/>
      <c r="BG25" s="628" t="s">
        <v>
125</v>
      </c>
      <c r="BH25" s="629"/>
      <c r="BI25" s="629"/>
      <c r="BJ25" s="629"/>
      <c r="BK25" s="629"/>
      <c r="BL25" s="629"/>
      <c r="BM25" s="629"/>
      <c r="BN25" s="630"/>
      <c r="BO25" s="655" t="s">
        <v>
125</v>
      </c>
      <c r="BP25" s="655"/>
      <c r="BQ25" s="655"/>
      <c r="BR25" s="655"/>
      <c r="BS25" s="656" t="s">
        <v>
125</v>
      </c>
      <c r="BT25" s="656"/>
      <c r="BU25" s="656"/>
      <c r="BV25" s="656"/>
      <c r="BW25" s="656"/>
      <c r="BX25" s="656"/>
      <c r="BY25" s="656"/>
      <c r="BZ25" s="656"/>
      <c r="CA25" s="656"/>
      <c r="CB25" s="714"/>
      <c r="CD25" s="665" t="s">
        <v>
293</v>
      </c>
      <c r="CE25" s="666"/>
      <c r="CF25" s="666"/>
      <c r="CG25" s="666"/>
      <c r="CH25" s="666"/>
      <c r="CI25" s="666"/>
      <c r="CJ25" s="666"/>
      <c r="CK25" s="666"/>
      <c r="CL25" s="666"/>
      <c r="CM25" s="666"/>
      <c r="CN25" s="666"/>
      <c r="CO25" s="666"/>
      <c r="CP25" s="666"/>
      <c r="CQ25" s="667"/>
      <c r="CR25" s="628">
        <v>
2935645</v>
      </c>
      <c r="CS25" s="639"/>
      <c r="CT25" s="639"/>
      <c r="CU25" s="639"/>
      <c r="CV25" s="639"/>
      <c r="CW25" s="639"/>
      <c r="CX25" s="639"/>
      <c r="CY25" s="640"/>
      <c r="CZ25" s="631">
        <v>
15.2</v>
      </c>
      <c r="DA25" s="641"/>
      <c r="DB25" s="641"/>
      <c r="DC25" s="642"/>
      <c r="DD25" s="634">
        <v>
2805637</v>
      </c>
      <c r="DE25" s="639"/>
      <c r="DF25" s="639"/>
      <c r="DG25" s="639"/>
      <c r="DH25" s="639"/>
      <c r="DI25" s="639"/>
      <c r="DJ25" s="639"/>
      <c r="DK25" s="640"/>
      <c r="DL25" s="634">
        <v>
2637126</v>
      </c>
      <c r="DM25" s="639"/>
      <c r="DN25" s="639"/>
      <c r="DO25" s="639"/>
      <c r="DP25" s="639"/>
      <c r="DQ25" s="639"/>
      <c r="DR25" s="639"/>
      <c r="DS25" s="639"/>
      <c r="DT25" s="639"/>
      <c r="DU25" s="639"/>
      <c r="DV25" s="640"/>
      <c r="DW25" s="631">
        <v>
22.1</v>
      </c>
      <c r="DX25" s="641"/>
      <c r="DY25" s="641"/>
      <c r="DZ25" s="641"/>
      <c r="EA25" s="641"/>
      <c r="EB25" s="641"/>
      <c r="EC25" s="668"/>
    </row>
    <row r="26" spans="2:133" ht="11.25" customHeight="1" x14ac:dyDescent="0.15">
      <c r="B26" s="625" t="s">
        <v>
294</v>
      </c>
      <c r="C26" s="626"/>
      <c r="D26" s="626"/>
      <c r="E26" s="626"/>
      <c r="F26" s="626"/>
      <c r="G26" s="626"/>
      <c r="H26" s="626"/>
      <c r="I26" s="626"/>
      <c r="J26" s="626"/>
      <c r="K26" s="626"/>
      <c r="L26" s="626"/>
      <c r="M26" s="626"/>
      <c r="N26" s="626"/>
      <c r="O26" s="626"/>
      <c r="P26" s="626"/>
      <c r="Q26" s="627"/>
      <c r="R26" s="628">
        <v>
1208</v>
      </c>
      <c r="S26" s="629"/>
      <c r="T26" s="629"/>
      <c r="U26" s="629"/>
      <c r="V26" s="629"/>
      <c r="W26" s="629"/>
      <c r="X26" s="629"/>
      <c r="Y26" s="630"/>
      <c r="Z26" s="655">
        <v>
0</v>
      </c>
      <c r="AA26" s="655"/>
      <c r="AB26" s="655"/>
      <c r="AC26" s="655"/>
      <c r="AD26" s="656" t="s">
        <v>
125</v>
      </c>
      <c r="AE26" s="656"/>
      <c r="AF26" s="656"/>
      <c r="AG26" s="656"/>
      <c r="AH26" s="656"/>
      <c r="AI26" s="656"/>
      <c r="AJ26" s="656"/>
      <c r="AK26" s="656"/>
      <c r="AL26" s="631" t="s">
        <v>
125</v>
      </c>
      <c r="AM26" s="632"/>
      <c r="AN26" s="632"/>
      <c r="AO26" s="657"/>
      <c r="AP26" s="721" t="s">
        <v>
295</v>
      </c>
      <c r="AQ26" s="722"/>
      <c r="AR26" s="722"/>
      <c r="AS26" s="722"/>
      <c r="AT26" s="722"/>
      <c r="AU26" s="722"/>
      <c r="AV26" s="722"/>
      <c r="AW26" s="722"/>
      <c r="AX26" s="722"/>
      <c r="AY26" s="722"/>
      <c r="AZ26" s="722"/>
      <c r="BA26" s="722"/>
      <c r="BB26" s="722"/>
      <c r="BC26" s="722"/>
      <c r="BD26" s="722"/>
      <c r="BE26" s="722"/>
      <c r="BF26" s="723"/>
      <c r="BG26" s="628" t="s">
        <v>
125</v>
      </c>
      <c r="BH26" s="629"/>
      <c r="BI26" s="629"/>
      <c r="BJ26" s="629"/>
      <c r="BK26" s="629"/>
      <c r="BL26" s="629"/>
      <c r="BM26" s="629"/>
      <c r="BN26" s="630"/>
      <c r="BO26" s="655" t="s">
        <v>
125</v>
      </c>
      <c r="BP26" s="655"/>
      <c r="BQ26" s="655"/>
      <c r="BR26" s="655"/>
      <c r="BS26" s="656" t="s">
        <v>
125</v>
      </c>
      <c r="BT26" s="656"/>
      <c r="BU26" s="656"/>
      <c r="BV26" s="656"/>
      <c r="BW26" s="656"/>
      <c r="BX26" s="656"/>
      <c r="BY26" s="656"/>
      <c r="BZ26" s="656"/>
      <c r="CA26" s="656"/>
      <c r="CB26" s="714"/>
      <c r="CD26" s="665" t="s">
        <v>
296</v>
      </c>
      <c r="CE26" s="666"/>
      <c r="CF26" s="666"/>
      <c r="CG26" s="666"/>
      <c r="CH26" s="666"/>
      <c r="CI26" s="666"/>
      <c r="CJ26" s="666"/>
      <c r="CK26" s="666"/>
      <c r="CL26" s="666"/>
      <c r="CM26" s="666"/>
      <c r="CN26" s="666"/>
      <c r="CO26" s="666"/>
      <c r="CP26" s="666"/>
      <c r="CQ26" s="667"/>
      <c r="CR26" s="628">
        <v>
1839946</v>
      </c>
      <c r="CS26" s="629"/>
      <c r="CT26" s="629"/>
      <c r="CU26" s="629"/>
      <c r="CV26" s="629"/>
      <c r="CW26" s="629"/>
      <c r="CX26" s="629"/>
      <c r="CY26" s="630"/>
      <c r="CZ26" s="631">
        <v>
9.5</v>
      </c>
      <c r="DA26" s="641"/>
      <c r="DB26" s="641"/>
      <c r="DC26" s="642"/>
      <c r="DD26" s="634">
        <v>
1747791</v>
      </c>
      <c r="DE26" s="629"/>
      <c r="DF26" s="629"/>
      <c r="DG26" s="629"/>
      <c r="DH26" s="629"/>
      <c r="DI26" s="629"/>
      <c r="DJ26" s="629"/>
      <c r="DK26" s="630"/>
      <c r="DL26" s="634" t="s">
        <v>
125</v>
      </c>
      <c r="DM26" s="629"/>
      <c r="DN26" s="629"/>
      <c r="DO26" s="629"/>
      <c r="DP26" s="629"/>
      <c r="DQ26" s="629"/>
      <c r="DR26" s="629"/>
      <c r="DS26" s="629"/>
      <c r="DT26" s="629"/>
      <c r="DU26" s="629"/>
      <c r="DV26" s="630"/>
      <c r="DW26" s="631" t="s">
        <v>
125</v>
      </c>
      <c r="DX26" s="641"/>
      <c r="DY26" s="641"/>
      <c r="DZ26" s="641"/>
      <c r="EA26" s="641"/>
      <c r="EB26" s="641"/>
      <c r="EC26" s="668"/>
    </row>
    <row r="27" spans="2:133" ht="11.25" customHeight="1" x14ac:dyDescent="0.15">
      <c r="B27" s="625" t="s">
        <v>
297</v>
      </c>
      <c r="C27" s="626"/>
      <c r="D27" s="626"/>
      <c r="E27" s="626"/>
      <c r="F27" s="626"/>
      <c r="G27" s="626"/>
      <c r="H27" s="626"/>
      <c r="I27" s="626"/>
      <c r="J27" s="626"/>
      <c r="K27" s="626"/>
      <c r="L27" s="626"/>
      <c r="M27" s="626"/>
      <c r="N27" s="626"/>
      <c r="O27" s="626"/>
      <c r="P27" s="626"/>
      <c r="Q27" s="627"/>
      <c r="R27" s="628">
        <v>
11721274</v>
      </c>
      <c r="S27" s="629"/>
      <c r="T27" s="629"/>
      <c r="U27" s="629"/>
      <c r="V27" s="629"/>
      <c r="W27" s="629"/>
      <c r="X27" s="629"/>
      <c r="Y27" s="630"/>
      <c r="Z27" s="655">
        <v>
55.8</v>
      </c>
      <c r="AA27" s="655"/>
      <c r="AB27" s="655"/>
      <c r="AC27" s="655"/>
      <c r="AD27" s="656">
        <v>
11009052</v>
      </c>
      <c r="AE27" s="656"/>
      <c r="AF27" s="656"/>
      <c r="AG27" s="656"/>
      <c r="AH27" s="656"/>
      <c r="AI27" s="656"/>
      <c r="AJ27" s="656"/>
      <c r="AK27" s="656"/>
      <c r="AL27" s="631">
        <v>
99.699996948242188</v>
      </c>
      <c r="AM27" s="632"/>
      <c r="AN27" s="632"/>
      <c r="AO27" s="657"/>
      <c r="AP27" s="625" t="s">
        <v>
298</v>
      </c>
      <c r="AQ27" s="626"/>
      <c r="AR27" s="626"/>
      <c r="AS27" s="626"/>
      <c r="AT27" s="626"/>
      <c r="AU27" s="626"/>
      <c r="AV27" s="626"/>
      <c r="AW27" s="626"/>
      <c r="AX27" s="626"/>
      <c r="AY27" s="626"/>
      <c r="AZ27" s="626"/>
      <c r="BA27" s="626"/>
      <c r="BB27" s="626"/>
      <c r="BC27" s="626"/>
      <c r="BD27" s="626"/>
      <c r="BE27" s="626"/>
      <c r="BF27" s="627"/>
      <c r="BG27" s="628">
        <v>
6852143</v>
      </c>
      <c r="BH27" s="629"/>
      <c r="BI27" s="629"/>
      <c r="BJ27" s="629"/>
      <c r="BK27" s="629"/>
      <c r="BL27" s="629"/>
      <c r="BM27" s="629"/>
      <c r="BN27" s="630"/>
      <c r="BO27" s="655">
        <v>
100</v>
      </c>
      <c r="BP27" s="655"/>
      <c r="BQ27" s="655"/>
      <c r="BR27" s="655"/>
      <c r="BS27" s="656">
        <v>
141791</v>
      </c>
      <c r="BT27" s="656"/>
      <c r="BU27" s="656"/>
      <c r="BV27" s="656"/>
      <c r="BW27" s="656"/>
      <c r="BX27" s="656"/>
      <c r="BY27" s="656"/>
      <c r="BZ27" s="656"/>
      <c r="CA27" s="656"/>
      <c r="CB27" s="714"/>
      <c r="CD27" s="665" t="s">
        <v>
299</v>
      </c>
      <c r="CE27" s="666"/>
      <c r="CF27" s="666"/>
      <c r="CG27" s="666"/>
      <c r="CH27" s="666"/>
      <c r="CI27" s="666"/>
      <c r="CJ27" s="666"/>
      <c r="CK27" s="666"/>
      <c r="CL27" s="666"/>
      <c r="CM27" s="666"/>
      <c r="CN27" s="666"/>
      <c r="CO27" s="666"/>
      <c r="CP27" s="666"/>
      <c r="CQ27" s="667"/>
      <c r="CR27" s="628">
        <v>
5615695</v>
      </c>
      <c r="CS27" s="639"/>
      <c r="CT27" s="639"/>
      <c r="CU27" s="639"/>
      <c r="CV27" s="639"/>
      <c r="CW27" s="639"/>
      <c r="CX27" s="639"/>
      <c r="CY27" s="640"/>
      <c r="CZ27" s="631">
        <v>
29.1</v>
      </c>
      <c r="DA27" s="641"/>
      <c r="DB27" s="641"/>
      <c r="DC27" s="642"/>
      <c r="DD27" s="634">
        <v>
1220483</v>
      </c>
      <c r="DE27" s="639"/>
      <c r="DF27" s="639"/>
      <c r="DG27" s="639"/>
      <c r="DH27" s="639"/>
      <c r="DI27" s="639"/>
      <c r="DJ27" s="639"/>
      <c r="DK27" s="640"/>
      <c r="DL27" s="634">
        <v>
1185723</v>
      </c>
      <c r="DM27" s="639"/>
      <c r="DN27" s="639"/>
      <c r="DO27" s="639"/>
      <c r="DP27" s="639"/>
      <c r="DQ27" s="639"/>
      <c r="DR27" s="639"/>
      <c r="DS27" s="639"/>
      <c r="DT27" s="639"/>
      <c r="DU27" s="639"/>
      <c r="DV27" s="640"/>
      <c r="DW27" s="631">
        <v>
9.9</v>
      </c>
      <c r="DX27" s="641"/>
      <c r="DY27" s="641"/>
      <c r="DZ27" s="641"/>
      <c r="EA27" s="641"/>
      <c r="EB27" s="641"/>
      <c r="EC27" s="668"/>
    </row>
    <row r="28" spans="2:133" ht="11.25" customHeight="1" x14ac:dyDescent="0.15">
      <c r="B28" s="625" t="s">
        <v>
300</v>
      </c>
      <c r="C28" s="626"/>
      <c r="D28" s="626"/>
      <c r="E28" s="626"/>
      <c r="F28" s="626"/>
      <c r="G28" s="626"/>
      <c r="H28" s="626"/>
      <c r="I28" s="626"/>
      <c r="J28" s="626"/>
      <c r="K28" s="626"/>
      <c r="L28" s="626"/>
      <c r="M28" s="626"/>
      <c r="N28" s="626"/>
      <c r="O28" s="626"/>
      <c r="P28" s="626"/>
      <c r="Q28" s="627"/>
      <c r="R28" s="628">
        <v>
5182</v>
      </c>
      <c r="S28" s="629"/>
      <c r="T28" s="629"/>
      <c r="U28" s="629"/>
      <c r="V28" s="629"/>
      <c r="W28" s="629"/>
      <c r="X28" s="629"/>
      <c r="Y28" s="630"/>
      <c r="Z28" s="655">
        <v>
0</v>
      </c>
      <c r="AA28" s="655"/>
      <c r="AB28" s="655"/>
      <c r="AC28" s="655"/>
      <c r="AD28" s="656">
        <v>
5182</v>
      </c>
      <c r="AE28" s="656"/>
      <c r="AF28" s="656"/>
      <c r="AG28" s="656"/>
      <c r="AH28" s="656"/>
      <c r="AI28" s="656"/>
      <c r="AJ28" s="656"/>
      <c r="AK28" s="656"/>
      <c r="AL28" s="631">
        <v>
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
301</v>
      </c>
      <c r="CE28" s="666"/>
      <c r="CF28" s="666"/>
      <c r="CG28" s="666"/>
      <c r="CH28" s="666"/>
      <c r="CI28" s="666"/>
      <c r="CJ28" s="666"/>
      <c r="CK28" s="666"/>
      <c r="CL28" s="666"/>
      <c r="CM28" s="666"/>
      <c r="CN28" s="666"/>
      <c r="CO28" s="666"/>
      <c r="CP28" s="666"/>
      <c r="CQ28" s="667"/>
      <c r="CR28" s="628">
        <v>
1519617</v>
      </c>
      <c r="CS28" s="629"/>
      <c r="CT28" s="629"/>
      <c r="CU28" s="629"/>
      <c r="CV28" s="629"/>
      <c r="CW28" s="629"/>
      <c r="CX28" s="629"/>
      <c r="CY28" s="630"/>
      <c r="CZ28" s="631">
        <v>
7.9</v>
      </c>
      <c r="DA28" s="641"/>
      <c r="DB28" s="641"/>
      <c r="DC28" s="642"/>
      <c r="DD28" s="634">
        <v>
1518547</v>
      </c>
      <c r="DE28" s="629"/>
      <c r="DF28" s="629"/>
      <c r="DG28" s="629"/>
      <c r="DH28" s="629"/>
      <c r="DI28" s="629"/>
      <c r="DJ28" s="629"/>
      <c r="DK28" s="630"/>
      <c r="DL28" s="634">
        <v>
1518547</v>
      </c>
      <c r="DM28" s="629"/>
      <c r="DN28" s="629"/>
      <c r="DO28" s="629"/>
      <c r="DP28" s="629"/>
      <c r="DQ28" s="629"/>
      <c r="DR28" s="629"/>
      <c r="DS28" s="629"/>
      <c r="DT28" s="629"/>
      <c r="DU28" s="629"/>
      <c r="DV28" s="630"/>
      <c r="DW28" s="631">
        <v>
12.7</v>
      </c>
      <c r="DX28" s="641"/>
      <c r="DY28" s="641"/>
      <c r="DZ28" s="641"/>
      <c r="EA28" s="641"/>
      <c r="EB28" s="641"/>
      <c r="EC28" s="668"/>
    </row>
    <row r="29" spans="2:133" ht="11.25" customHeight="1" x14ac:dyDescent="0.15">
      <c r="B29" s="625" t="s">
        <v>
302</v>
      </c>
      <c r="C29" s="626"/>
      <c r="D29" s="626"/>
      <c r="E29" s="626"/>
      <c r="F29" s="626"/>
      <c r="G29" s="626"/>
      <c r="H29" s="626"/>
      <c r="I29" s="626"/>
      <c r="J29" s="626"/>
      <c r="K29" s="626"/>
      <c r="L29" s="626"/>
      <c r="M29" s="626"/>
      <c r="N29" s="626"/>
      <c r="O29" s="626"/>
      <c r="P29" s="626"/>
      <c r="Q29" s="627"/>
      <c r="R29" s="628">
        <v>
81756</v>
      </c>
      <c r="S29" s="629"/>
      <c r="T29" s="629"/>
      <c r="U29" s="629"/>
      <c r="V29" s="629"/>
      <c r="W29" s="629"/>
      <c r="X29" s="629"/>
      <c r="Y29" s="630"/>
      <c r="Z29" s="655">
        <v>
0.4</v>
      </c>
      <c r="AA29" s="655"/>
      <c r="AB29" s="655"/>
      <c r="AC29" s="655"/>
      <c r="AD29" s="656" t="s">
        <v>
125</v>
      </c>
      <c r="AE29" s="656"/>
      <c r="AF29" s="656"/>
      <c r="AG29" s="656"/>
      <c r="AH29" s="656"/>
      <c r="AI29" s="656"/>
      <c r="AJ29" s="656"/>
      <c r="AK29" s="656"/>
      <c r="AL29" s="631" t="s">
        <v>
125</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
303</v>
      </c>
      <c r="CE29" s="716"/>
      <c r="CF29" s="665" t="s">
        <v>
69</v>
      </c>
      <c r="CG29" s="666"/>
      <c r="CH29" s="666"/>
      <c r="CI29" s="666"/>
      <c r="CJ29" s="666"/>
      <c r="CK29" s="666"/>
      <c r="CL29" s="666"/>
      <c r="CM29" s="666"/>
      <c r="CN29" s="666"/>
      <c r="CO29" s="666"/>
      <c r="CP29" s="666"/>
      <c r="CQ29" s="667"/>
      <c r="CR29" s="628">
        <v>
1519617</v>
      </c>
      <c r="CS29" s="639"/>
      <c r="CT29" s="639"/>
      <c r="CU29" s="639"/>
      <c r="CV29" s="639"/>
      <c r="CW29" s="639"/>
      <c r="CX29" s="639"/>
      <c r="CY29" s="640"/>
      <c r="CZ29" s="631">
        <v>
7.9</v>
      </c>
      <c r="DA29" s="641"/>
      <c r="DB29" s="641"/>
      <c r="DC29" s="642"/>
      <c r="DD29" s="634">
        <v>
1518547</v>
      </c>
      <c r="DE29" s="639"/>
      <c r="DF29" s="639"/>
      <c r="DG29" s="639"/>
      <c r="DH29" s="639"/>
      <c r="DI29" s="639"/>
      <c r="DJ29" s="639"/>
      <c r="DK29" s="640"/>
      <c r="DL29" s="634">
        <v>
1518547</v>
      </c>
      <c r="DM29" s="639"/>
      <c r="DN29" s="639"/>
      <c r="DO29" s="639"/>
      <c r="DP29" s="639"/>
      <c r="DQ29" s="639"/>
      <c r="DR29" s="639"/>
      <c r="DS29" s="639"/>
      <c r="DT29" s="639"/>
      <c r="DU29" s="639"/>
      <c r="DV29" s="640"/>
      <c r="DW29" s="631">
        <v>
12.7</v>
      </c>
      <c r="DX29" s="641"/>
      <c r="DY29" s="641"/>
      <c r="DZ29" s="641"/>
      <c r="EA29" s="641"/>
      <c r="EB29" s="641"/>
      <c r="EC29" s="668"/>
    </row>
    <row r="30" spans="2:133" ht="11.25" customHeight="1" x14ac:dyDescent="0.15">
      <c r="B30" s="625" t="s">
        <v>
304</v>
      </c>
      <c r="C30" s="626"/>
      <c r="D30" s="626"/>
      <c r="E30" s="626"/>
      <c r="F30" s="626"/>
      <c r="G30" s="626"/>
      <c r="H30" s="626"/>
      <c r="I30" s="626"/>
      <c r="J30" s="626"/>
      <c r="K30" s="626"/>
      <c r="L30" s="626"/>
      <c r="M30" s="626"/>
      <c r="N30" s="626"/>
      <c r="O30" s="626"/>
      <c r="P30" s="626"/>
      <c r="Q30" s="627"/>
      <c r="R30" s="628">
        <v>
91750</v>
      </c>
      <c r="S30" s="629"/>
      <c r="T30" s="629"/>
      <c r="U30" s="629"/>
      <c r="V30" s="629"/>
      <c r="W30" s="629"/>
      <c r="X30" s="629"/>
      <c r="Y30" s="630"/>
      <c r="Z30" s="655">
        <v>
0.4</v>
      </c>
      <c r="AA30" s="655"/>
      <c r="AB30" s="655"/>
      <c r="AC30" s="655"/>
      <c r="AD30" s="656">
        <v>
12365</v>
      </c>
      <c r="AE30" s="656"/>
      <c r="AF30" s="656"/>
      <c r="AG30" s="656"/>
      <c r="AH30" s="656"/>
      <c r="AI30" s="656"/>
      <c r="AJ30" s="656"/>
      <c r="AK30" s="656"/>
      <c r="AL30" s="631">
        <v>
0.1</v>
      </c>
      <c r="AM30" s="632"/>
      <c r="AN30" s="632"/>
      <c r="AO30" s="657"/>
      <c r="AP30" s="687" t="s">
        <v>
222</v>
      </c>
      <c r="AQ30" s="688"/>
      <c r="AR30" s="688"/>
      <c r="AS30" s="688"/>
      <c r="AT30" s="688"/>
      <c r="AU30" s="688"/>
      <c r="AV30" s="688"/>
      <c r="AW30" s="688"/>
      <c r="AX30" s="688"/>
      <c r="AY30" s="688"/>
      <c r="AZ30" s="688"/>
      <c r="BA30" s="688"/>
      <c r="BB30" s="688"/>
      <c r="BC30" s="688"/>
      <c r="BD30" s="688"/>
      <c r="BE30" s="688"/>
      <c r="BF30" s="689"/>
      <c r="BG30" s="687" t="s">
        <v>
305</v>
      </c>
      <c r="BH30" s="712"/>
      <c r="BI30" s="712"/>
      <c r="BJ30" s="712"/>
      <c r="BK30" s="712"/>
      <c r="BL30" s="712"/>
      <c r="BM30" s="712"/>
      <c r="BN30" s="712"/>
      <c r="BO30" s="712"/>
      <c r="BP30" s="712"/>
      <c r="BQ30" s="713"/>
      <c r="BR30" s="687" t="s">
        <v>
306</v>
      </c>
      <c r="BS30" s="712"/>
      <c r="BT30" s="712"/>
      <c r="BU30" s="712"/>
      <c r="BV30" s="712"/>
      <c r="BW30" s="712"/>
      <c r="BX30" s="712"/>
      <c r="BY30" s="712"/>
      <c r="BZ30" s="712"/>
      <c r="CA30" s="712"/>
      <c r="CB30" s="713"/>
      <c r="CD30" s="717"/>
      <c r="CE30" s="718"/>
      <c r="CF30" s="665" t="s">
        <v>
307</v>
      </c>
      <c r="CG30" s="666"/>
      <c r="CH30" s="666"/>
      <c r="CI30" s="666"/>
      <c r="CJ30" s="666"/>
      <c r="CK30" s="666"/>
      <c r="CL30" s="666"/>
      <c r="CM30" s="666"/>
      <c r="CN30" s="666"/>
      <c r="CO30" s="666"/>
      <c r="CP30" s="666"/>
      <c r="CQ30" s="667"/>
      <c r="CR30" s="628">
        <v>
1461663</v>
      </c>
      <c r="CS30" s="629"/>
      <c r="CT30" s="629"/>
      <c r="CU30" s="629"/>
      <c r="CV30" s="629"/>
      <c r="CW30" s="629"/>
      <c r="CX30" s="629"/>
      <c r="CY30" s="630"/>
      <c r="CZ30" s="631">
        <v>
7.6</v>
      </c>
      <c r="DA30" s="641"/>
      <c r="DB30" s="641"/>
      <c r="DC30" s="642"/>
      <c r="DD30" s="634">
        <v>
1460600</v>
      </c>
      <c r="DE30" s="629"/>
      <c r="DF30" s="629"/>
      <c r="DG30" s="629"/>
      <c r="DH30" s="629"/>
      <c r="DI30" s="629"/>
      <c r="DJ30" s="629"/>
      <c r="DK30" s="630"/>
      <c r="DL30" s="634">
        <v>
1460600</v>
      </c>
      <c r="DM30" s="629"/>
      <c r="DN30" s="629"/>
      <c r="DO30" s="629"/>
      <c r="DP30" s="629"/>
      <c r="DQ30" s="629"/>
      <c r="DR30" s="629"/>
      <c r="DS30" s="629"/>
      <c r="DT30" s="629"/>
      <c r="DU30" s="629"/>
      <c r="DV30" s="630"/>
      <c r="DW30" s="631">
        <v>
12.2</v>
      </c>
      <c r="DX30" s="641"/>
      <c r="DY30" s="641"/>
      <c r="DZ30" s="641"/>
      <c r="EA30" s="641"/>
      <c r="EB30" s="641"/>
      <c r="EC30" s="668"/>
    </row>
    <row r="31" spans="2:133" ht="11.25" customHeight="1" x14ac:dyDescent="0.15">
      <c r="B31" s="625" t="s">
        <v>
308</v>
      </c>
      <c r="C31" s="626"/>
      <c r="D31" s="626"/>
      <c r="E31" s="626"/>
      <c r="F31" s="626"/>
      <c r="G31" s="626"/>
      <c r="H31" s="626"/>
      <c r="I31" s="626"/>
      <c r="J31" s="626"/>
      <c r="K31" s="626"/>
      <c r="L31" s="626"/>
      <c r="M31" s="626"/>
      <c r="N31" s="626"/>
      <c r="O31" s="626"/>
      <c r="P31" s="626"/>
      <c r="Q31" s="627"/>
      <c r="R31" s="628">
        <v>
27334</v>
      </c>
      <c r="S31" s="629"/>
      <c r="T31" s="629"/>
      <c r="U31" s="629"/>
      <c r="V31" s="629"/>
      <c r="W31" s="629"/>
      <c r="X31" s="629"/>
      <c r="Y31" s="630"/>
      <c r="Z31" s="655">
        <v>
0.1</v>
      </c>
      <c r="AA31" s="655"/>
      <c r="AB31" s="655"/>
      <c r="AC31" s="655"/>
      <c r="AD31" s="656" t="s">
        <v>
125</v>
      </c>
      <c r="AE31" s="656"/>
      <c r="AF31" s="656"/>
      <c r="AG31" s="656"/>
      <c r="AH31" s="656"/>
      <c r="AI31" s="656"/>
      <c r="AJ31" s="656"/>
      <c r="AK31" s="656"/>
      <c r="AL31" s="631" t="s">
        <v>
125</v>
      </c>
      <c r="AM31" s="632"/>
      <c r="AN31" s="632"/>
      <c r="AO31" s="657"/>
      <c r="AP31" s="703" t="s">
        <v>
309</v>
      </c>
      <c r="AQ31" s="704"/>
      <c r="AR31" s="704"/>
      <c r="AS31" s="704"/>
      <c r="AT31" s="709" t="s">
        <v>
310</v>
      </c>
      <c r="AU31" s="359"/>
      <c r="AV31" s="359"/>
      <c r="AW31" s="359"/>
      <c r="AX31" s="696" t="s">
        <v>
186</v>
      </c>
      <c r="AY31" s="697"/>
      <c r="AZ31" s="697"/>
      <c r="BA31" s="697"/>
      <c r="BB31" s="697"/>
      <c r="BC31" s="697"/>
      <c r="BD31" s="697"/>
      <c r="BE31" s="697"/>
      <c r="BF31" s="698"/>
      <c r="BG31" s="699">
        <v>
98.8</v>
      </c>
      <c r="BH31" s="700"/>
      <c r="BI31" s="700"/>
      <c r="BJ31" s="700"/>
      <c r="BK31" s="700"/>
      <c r="BL31" s="700"/>
      <c r="BM31" s="701">
        <v>
97.1</v>
      </c>
      <c r="BN31" s="700"/>
      <c r="BO31" s="700"/>
      <c r="BP31" s="700"/>
      <c r="BQ31" s="702"/>
      <c r="BR31" s="699">
        <v>
98.7</v>
      </c>
      <c r="BS31" s="700"/>
      <c r="BT31" s="700"/>
      <c r="BU31" s="700"/>
      <c r="BV31" s="700"/>
      <c r="BW31" s="700"/>
      <c r="BX31" s="701">
        <v>
97.1</v>
      </c>
      <c r="BY31" s="700"/>
      <c r="BZ31" s="700"/>
      <c r="CA31" s="700"/>
      <c r="CB31" s="702"/>
      <c r="CD31" s="717"/>
      <c r="CE31" s="718"/>
      <c r="CF31" s="665" t="s">
        <v>
311</v>
      </c>
      <c r="CG31" s="666"/>
      <c r="CH31" s="666"/>
      <c r="CI31" s="666"/>
      <c r="CJ31" s="666"/>
      <c r="CK31" s="666"/>
      <c r="CL31" s="666"/>
      <c r="CM31" s="666"/>
      <c r="CN31" s="666"/>
      <c r="CO31" s="666"/>
      <c r="CP31" s="666"/>
      <c r="CQ31" s="667"/>
      <c r="CR31" s="628">
        <v>
57954</v>
      </c>
      <c r="CS31" s="639"/>
      <c r="CT31" s="639"/>
      <c r="CU31" s="639"/>
      <c r="CV31" s="639"/>
      <c r="CW31" s="639"/>
      <c r="CX31" s="639"/>
      <c r="CY31" s="640"/>
      <c r="CZ31" s="631">
        <v>
0.3</v>
      </c>
      <c r="DA31" s="641"/>
      <c r="DB31" s="641"/>
      <c r="DC31" s="642"/>
      <c r="DD31" s="634">
        <v>
57947</v>
      </c>
      <c r="DE31" s="639"/>
      <c r="DF31" s="639"/>
      <c r="DG31" s="639"/>
      <c r="DH31" s="639"/>
      <c r="DI31" s="639"/>
      <c r="DJ31" s="639"/>
      <c r="DK31" s="640"/>
      <c r="DL31" s="634">
        <v>
57947</v>
      </c>
      <c r="DM31" s="639"/>
      <c r="DN31" s="639"/>
      <c r="DO31" s="639"/>
      <c r="DP31" s="639"/>
      <c r="DQ31" s="639"/>
      <c r="DR31" s="639"/>
      <c r="DS31" s="639"/>
      <c r="DT31" s="639"/>
      <c r="DU31" s="639"/>
      <c r="DV31" s="640"/>
      <c r="DW31" s="631">
        <v>
0.5</v>
      </c>
      <c r="DX31" s="641"/>
      <c r="DY31" s="641"/>
      <c r="DZ31" s="641"/>
      <c r="EA31" s="641"/>
      <c r="EB31" s="641"/>
      <c r="EC31" s="668"/>
    </row>
    <row r="32" spans="2:133" ht="11.25" customHeight="1" x14ac:dyDescent="0.15">
      <c r="B32" s="625" t="s">
        <v>
312</v>
      </c>
      <c r="C32" s="626"/>
      <c r="D32" s="626"/>
      <c r="E32" s="626"/>
      <c r="F32" s="626"/>
      <c r="G32" s="626"/>
      <c r="H32" s="626"/>
      <c r="I32" s="626"/>
      <c r="J32" s="626"/>
      <c r="K32" s="626"/>
      <c r="L32" s="626"/>
      <c r="M32" s="626"/>
      <c r="N32" s="626"/>
      <c r="O32" s="626"/>
      <c r="P32" s="626"/>
      <c r="Q32" s="627"/>
      <c r="R32" s="628">
        <v>
4730287</v>
      </c>
      <c r="S32" s="629"/>
      <c r="T32" s="629"/>
      <c r="U32" s="629"/>
      <c r="V32" s="629"/>
      <c r="W32" s="629"/>
      <c r="X32" s="629"/>
      <c r="Y32" s="630"/>
      <c r="Z32" s="655">
        <v>
22.5</v>
      </c>
      <c r="AA32" s="655"/>
      <c r="AB32" s="655"/>
      <c r="AC32" s="655"/>
      <c r="AD32" s="656" t="s">
        <v>
125</v>
      </c>
      <c r="AE32" s="656"/>
      <c r="AF32" s="656"/>
      <c r="AG32" s="656"/>
      <c r="AH32" s="656"/>
      <c r="AI32" s="656"/>
      <c r="AJ32" s="656"/>
      <c r="AK32" s="656"/>
      <c r="AL32" s="631" t="s">
        <v>
125</v>
      </c>
      <c r="AM32" s="632"/>
      <c r="AN32" s="632"/>
      <c r="AO32" s="657"/>
      <c r="AP32" s="705"/>
      <c r="AQ32" s="706"/>
      <c r="AR32" s="706"/>
      <c r="AS32" s="706"/>
      <c r="AT32" s="710"/>
      <c r="AU32" s="360" t="s">
        <v>
313</v>
      </c>
      <c r="AV32" s="360"/>
      <c r="AW32" s="360"/>
      <c r="AX32" s="625" t="s">
        <v>
314</v>
      </c>
      <c r="AY32" s="626"/>
      <c r="AZ32" s="626"/>
      <c r="BA32" s="626"/>
      <c r="BB32" s="626"/>
      <c r="BC32" s="626"/>
      <c r="BD32" s="626"/>
      <c r="BE32" s="626"/>
      <c r="BF32" s="627"/>
      <c r="BG32" s="694">
        <v>
98.5</v>
      </c>
      <c r="BH32" s="639"/>
      <c r="BI32" s="639"/>
      <c r="BJ32" s="639"/>
      <c r="BK32" s="639"/>
      <c r="BL32" s="639"/>
      <c r="BM32" s="632">
        <v>
96.7</v>
      </c>
      <c r="BN32" s="695"/>
      <c r="BO32" s="695"/>
      <c r="BP32" s="695"/>
      <c r="BQ32" s="672"/>
      <c r="BR32" s="694">
        <v>
98.5</v>
      </c>
      <c r="BS32" s="639"/>
      <c r="BT32" s="639"/>
      <c r="BU32" s="639"/>
      <c r="BV32" s="639"/>
      <c r="BW32" s="639"/>
      <c r="BX32" s="632">
        <v>
96.6</v>
      </c>
      <c r="BY32" s="695"/>
      <c r="BZ32" s="695"/>
      <c r="CA32" s="695"/>
      <c r="CB32" s="672"/>
      <c r="CD32" s="719"/>
      <c r="CE32" s="720"/>
      <c r="CF32" s="665" t="s">
        <v>
315</v>
      </c>
      <c r="CG32" s="666"/>
      <c r="CH32" s="666"/>
      <c r="CI32" s="666"/>
      <c r="CJ32" s="666"/>
      <c r="CK32" s="666"/>
      <c r="CL32" s="666"/>
      <c r="CM32" s="666"/>
      <c r="CN32" s="666"/>
      <c r="CO32" s="666"/>
      <c r="CP32" s="666"/>
      <c r="CQ32" s="667"/>
      <c r="CR32" s="628" t="s">
        <v>
125</v>
      </c>
      <c r="CS32" s="629"/>
      <c r="CT32" s="629"/>
      <c r="CU32" s="629"/>
      <c r="CV32" s="629"/>
      <c r="CW32" s="629"/>
      <c r="CX32" s="629"/>
      <c r="CY32" s="630"/>
      <c r="CZ32" s="631" t="s">
        <v>
125</v>
      </c>
      <c r="DA32" s="641"/>
      <c r="DB32" s="641"/>
      <c r="DC32" s="642"/>
      <c r="DD32" s="634" t="s">
        <v>
125</v>
      </c>
      <c r="DE32" s="629"/>
      <c r="DF32" s="629"/>
      <c r="DG32" s="629"/>
      <c r="DH32" s="629"/>
      <c r="DI32" s="629"/>
      <c r="DJ32" s="629"/>
      <c r="DK32" s="630"/>
      <c r="DL32" s="634" t="s">
        <v>
125</v>
      </c>
      <c r="DM32" s="629"/>
      <c r="DN32" s="629"/>
      <c r="DO32" s="629"/>
      <c r="DP32" s="629"/>
      <c r="DQ32" s="629"/>
      <c r="DR32" s="629"/>
      <c r="DS32" s="629"/>
      <c r="DT32" s="629"/>
      <c r="DU32" s="629"/>
      <c r="DV32" s="630"/>
      <c r="DW32" s="631" t="s">
        <v>
125</v>
      </c>
      <c r="DX32" s="641"/>
      <c r="DY32" s="641"/>
      <c r="DZ32" s="641"/>
      <c r="EA32" s="641"/>
      <c r="EB32" s="641"/>
      <c r="EC32" s="668"/>
    </row>
    <row r="33" spans="2:133" ht="11.25" customHeight="1" x14ac:dyDescent="0.15">
      <c r="B33" s="691" t="s">
        <v>
316</v>
      </c>
      <c r="C33" s="692"/>
      <c r="D33" s="692"/>
      <c r="E33" s="692"/>
      <c r="F33" s="692"/>
      <c r="G33" s="692"/>
      <c r="H33" s="692"/>
      <c r="I33" s="692"/>
      <c r="J33" s="692"/>
      <c r="K33" s="692"/>
      <c r="L33" s="692"/>
      <c r="M33" s="692"/>
      <c r="N33" s="692"/>
      <c r="O33" s="692"/>
      <c r="P33" s="692"/>
      <c r="Q33" s="693"/>
      <c r="R33" s="628" t="s">
        <v>
125</v>
      </c>
      <c r="S33" s="629"/>
      <c r="T33" s="629"/>
      <c r="U33" s="629"/>
      <c r="V33" s="629"/>
      <c r="W33" s="629"/>
      <c r="X33" s="629"/>
      <c r="Y33" s="630"/>
      <c r="Z33" s="655" t="s">
        <v>
125</v>
      </c>
      <c r="AA33" s="655"/>
      <c r="AB33" s="655"/>
      <c r="AC33" s="655"/>
      <c r="AD33" s="656" t="s">
        <v>
125</v>
      </c>
      <c r="AE33" s="656"/>
      <c r="AF33" s="656"/>
      <c r="AG33" s="656"/>
      <c r="AH33" s="656"/>
      <c r="AI33" s="656"/>
      <c r="AJ33" s="656"/>
      <c r="AK33" s="656"/>
      <c r="AL33" s="631" t="s">
        <v>
125</v>
      </c>
      <c r="AM33" s="632"/>
      <c r="AN33" s="632"/>
      <c r="AO33" s="657"/>
      <c r="AP33" s="707"/>
      <c r="AQ33" s="708"/>
      <c r="AR33" s="708"/>
      <c r="AS33" s="708"/>
      <c r="AT33" s="711"/>
      <c r="AU33" s="361"/>
      <c r="AV33" s="361"/>
      <c r="AW33" s="361"/>
      <c r="AX33" s="605" t="s">
        <v>
317</v>
      </c>
      <c r="AY33" s="606"/>
      <c r="AZ33" s="606"/>
      <c r="BA33" s="606"/>
      <c r="BB33" s="606"/>
      <c r="BC33" s="606"/>
      <c r="BD33" s="606"/>
      <c r="BE33" s="606"/>
      <c r="BF33" s="607"/>
      <c r="BG33" s="690">
        <v>
99.1</v>
      </c>
      <c r="BH33" s="609"/>
      <c r="BI33" s="609"/>
      <c r="BJ33" s="609"/>
      <c r="BK33" s="609"/>
      <c r="BL33" s="609"/>
      <c r="BM33" s="647">
        <v>
97.3</v>
      </c>
      <c r="BN33" s="609"/>
      <c r="BO33" s="609"/>
      <c r="BP33" s="609"/>
      <c r="BQ33" s="658"/>
      <c r="BR33" s="690">
        <v>
98.8</v>
      </c>
      <c r="BS33" s="609"/>
      <c r="BT33" s="609"/>
      <c r="BU33" s="609"/>
      <c r="BV33" s="609"/>
      <c r="BW33" s="609"/>
      <c r="BX33" s="647">
        <v>
97.4</v>
      </c>
      <c r="BY33" s="609"/>
      <c r="BZ33" s="609"/>
      <c r="CA33" s="609"/>
      <c r="CB33" s="658"/>
      <c r="CD33" s="665" t="s">
        <v>
318</v>
      </c>
      <c r="CE33" s="666"/>
      <c r="CF33" s="666"/>
      <c r="CG33" s="666"/>
      <c r="CH33" s="666"/>
      <c r="CI33" s="666"/>
      <c r="CJ33" s="666"/>
      <c r="CK33" s="666"/>
      <c r="CL33" s="666"/>
      <c r="CM33" s="666"/>
      <c r="CN33" s="666"/>
      <c r="CO33" s="666"/>
      <c r="CP33" s="666"/>
      <c r="CQ33" s="667"/>
      <c r="CR33" s="628">
        <v>
8014863</v>
      </c>
      <c r="CS33" s="639"/>
      <c r="CT33" s="639"/>
      <c r="CU33" s="639"/>
      <c r="CV33" s="639"/>
      <c r="CW33" s="639"/>
      <c r="CX33" s="639"/>
      <c r="CY33" s="640"/>
      <c r="CZ33" s="631">
        <v>
41.5</v>
      </c>
      <c r="DA33" s="641"/>
      <c r="DB33" s="641"/>
      <c r="DC33" s="642"/>
      <c r="DD33" s="634">
        <v>
6631633</v>
      </c>
      <c r="DE33" s="639"/>
      <c r="DF33" s="639"/>
      <c r="DG33" s="639"/>
      <c r="DH33" s="639"/>
      <c r="DI33" s="639"/>
      <c r="DJ33" s="639"/>
      <c r="DK33" s="640"/>
      <c r="DL33" s="634">
        <v>
4677200</v>
      </c>
      <c r="DM33" s="639"/>
      <c r="DN33" s="639"/>
      <c r="DO33" s="639"/>
      <c r="DP33" s="639"/>
      <c r="DQ33" s="639"/>
      <c r="DR33" s="639"/>
      <c r="DS33" s="639"/>
      <c r="DT33" s="639"/>
      <c r="DU33" s="639"/>
      <c r="DV33" s="640"/>
      <c r="DW33" s="631">
        <v>
39.200000000000003</v>
      </c>
      <c r="DX33" s="641"/>
      <c r="DY33" s="641"/>
      <c r="DZ33" s="641"/>
      <c r="EA33" s="641"/>
      <c r="EB33" s="641"/>
      <c r="EC33" s="668"/>
    </row>
    <row r="34" spans="2:133" ht="11.25" customHeight="1" x14ac:dyDescent="0.15">
      <c r="B34" s="625" t="s">
        <v>
319</v>
      </c>
      <c r="C34" s="626"/>
      <c r="D34" s="626"/>
      <c r="E34" s="626"/>
      <c r="F34" s="626"/>
      <c r="G34" s="626"/>
      <c r="H34" s="626"/>
      <c r="I34" s="626"/>
      <c r="J34" s="626"/>
      <c r="K34" s="626"/>
      <c r="L34" s="626"/>
      <c r="M34" s="626"/>
      <c r="N34" s="626"/>
      <c r="O34" s="626"/>
      <c r="P34" s="626"/>
      <c r="Q34" s="627"/>
      <c r="R34" s="628">
        <v>
1403839</v>
      </c>
      <c r="S34" s="629"/>
      <c r="T34" s="629"/>
      <c r="U34" s="629"/>
      <c r="V34" s="629"/>
      <c r="W34" s="629"/>
      <c r="X34" s="629"/>
      <c r="Y34" s="630"/>
      <c r="Z34" s="655">
        <v>
6.7</v>
      </c>
      <c r="AA34" s="655"/>
      <c r="AB34" s="655"/>
      <c r="AC34" s="655"/>
      <c r="AD34" s="656" t="s">
        <v>
125</v>
      </c>
      <c r="AE34" s="656"/>
      <c r="AF34" s="656"/>
      <c r="AG34" s="656"/>
      <c r="AH34" s="656"/>
      <c r="AI34" s="656"/>
      <c r="AJ34" s="656"/>
      <c r="AK34" s="656"/>
      <c r="AL34" s="631" t="s">
        <v>
125</v>
      </c>
      <c r="AM34" s="632"/>
      <c r="AN34" s="632"/>
      <c r="AO34" s="657"/>
      <c r="AP34" s="215"/>
      <c r="AQ34" s="216"/>
      <c r="AR34" s="360"/>
      <c r="AS34" s="359"/>
      <c r="AT34" s="359"/>
      <c r="AU34" s="359"/>
      <c r="AV34" s="359"/>
      <c r="AW34" s="359"/>
      <c r="AX34" s="359"/>
      <c r="AY34" s="359"/>
      <c r="AZ34" s="359"/>
      <c r="BA34" s="359"/>
      <c r="BB34" s="359"/>
      <c r="BC34" s="359"/>
      <c r="BD34" s="359"/>
      <c r="BE34" s="359"/>
      <c r="BF34" s="359"/>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65" t="s">
        <v>
320</v>
      </c>
      <c r="CE34" s="666"/>
      <c r="CF34" s="666"/>
      <c r="CG34" s="666"/>
      <c r="CH34" s="666"/>
      <c r="CI34" s="666"/>
      <c r="CJ34" s="666"/>
      <c r="CK34" s="666"/>
      <c r="CL34" s="666"/>
      <c r="CM34" s="666"/>
      <c r="CN34" s="666"/>
      <c r="CO34" s="666"/>
      <c r="CP34" s="666"/>
      <c r="CQ34" s="667"/>
      <c r="CR34" s="628">
        <v>
2934291</v>
      </c>
      <c r="CS34" s="629"/>
      <c r="CT34" s="629"/>
      <c r="CU34" s="629"/>
      <c r="CV34" s="629"/>
      <c r="CW34" s="629"/>
      <c r="CX34" s="629"/>
      <c r="CY34" s="630"/>
      <c r="CZ34" s="631">
        <v>
15.2</v>
      </c>
      <c r="DA34" s="641"/>
      <c r="DB34" s="641"/>
      <c r="DC34" s="642"/>
      <c r="DD34" s="634">
        <v>
2046332</v>
      </c>
      <c r="DE34" s="629"/>
      <c r="DF34" s="629"/>
      <c r="DG34" s="629"/>
      <c r="DH34" s="629"/>
      <c r="DI34" s="629"/>
      <c r="DJ34" s="629"/>
      <c r="DK34" s="630"/>
      <c r="DL34" s="634">
        <v>
1565703</v>
      </c>
      <c r="DM34" s="629"/>
      <c r="DN34" s="629"/>
      <c r="DO34" s="629"/>
      <c r="DP34" s="629"/>
      <c r="DQ34" s="629"/>
      <c r="DR34" s="629"/>
      <c r="DS34" s="629"/>
      <c r="DT34" s="629"/>
      <c r="DU34" s="629"/>
      <c r="DV34" s="630"/>
      <c r="DW34" s="631">
        <v>
13.1</v>
      </c>
      <c r="DX34" s="641"/>
      <c r="DY34" s="641"/>
      <c r="DZ34" s="641"/>
      <c r="EA34" s="641"/>
      <c r="EB34" s="641"/>
      <c r="EC34" s="668"/>
    </row>
    <row r="35" spans="2:133" ht="11.25" customHeight="1" x14ac:dyDescent="0.15">
      <c r="B35" s="625" t="s">
        <v>
321</v>
      </c>
      <c r="C35" s="626"/>
      <c r="D35" s="626"/>
      <c r="E35" s="626"/>
      <c r="F35" s="626"/>
      <c r="G35" s="626"/>
      <c r="H35" s="626"/>
      <c r="I35" s="626"/>
      <c r="J35" s="626"/>
      <c r="K35" s="626"/>
      <c r="L35" s="626"/>
      <c r="M35" s="626"/>
      <c r="N35" s="626"/>
      <c r="O35" s="626"/>
      <c r="P35" s="626"/>
      <c r="Q35" s="627"/>
      <c r="R35" s="628">
        <v>
16845</v>
      </c>
      <c r="S35" s="629"/>
      <c r="T35" s="629"/>
      <c r="U35" s="629"/>
      <c r="V35" s="629"/>
      <c r="W35" s="629"/>
      <c r="X35" s="629"/>
      <c r="Y35" s="630"/>
      <c r="Z35" s="655">
        <v>
0.1</v>
      </c>
      <c r="AA35" s="655"/>
      <c r="AB35" s="655"/>
      <c r="AC35" s="655"/>
      <c r="AD35" s="656">
        <v>
1308</v>
      </c>
      <c r="AE35" s="656"/>
      <c r="AF35" s="656"/>
      <c r="AG35" s="656"/>
      <c r="AH35" s="656"/>
      <c r="AI35" s="656"/>
      <c r="AJ35" s="656"/>
      <c r="AK35" s="656"/>
      <c r="AL35" s="631">
        <v>
0</v>
      </c>
      <c r="AM35" s="632"/>
      <c r="AN35" s="632"/>
      <c r="AO35" s="657"/>
      <c r="AP35" s="217"/>
      <c r="AQ35" s="687" t="s">
        <v>
322</v>
      </c>
      <c r="AR35" s="688"/>
      <c r="AS35" s="688"/>
      <c r="AT35" s="688"/>
      <c r="AU35" s="688"/>
      <c r="AV35" s="688"/>
      <c r="AW35" s="688"/>
      <c r="AX35" s="688"/>
      <c r="AY35" s="688"/>
      <c r="AZ35" s="688"/>
      <c r="BA35" s="688"/>
      <c r="BB35" s="688"/>
      <c r="BC35" s="688"/>
      <c r="BD35" s="688"/>
      <c r="BE35" s="688"/>
      <c r="BF35" s="689"/>
      <c r="BG35" s="687" t="s">
        <v>
323</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
324</v>
      </c>
      <c r="CE35" s="666"/>
      <c r="CF35" s="666"/>
      <c r="CG35" s="666"/>
      <c r="CH35" s="666"/>
      <c r="CI35" s="666"/>
      <c r="CJ35" s="666"/>
      <c r="CK35" s="666"/>
      <c r="CL35" s="666"/>
      <c r="CM35" s="666"/>
      <c r="CN35" s="666"/>
      <c r="CO35" s="666"/>
      <c r="CP35" s="666"/>
      <c r="CQ35" s="667"/>
      <c r="CR35" s="628">
        <v>
105202</v>
      </c>
      <c r="CS35" s="639"/>
      <c r="CT35" s="639"/>
      <c r="CU35" s="639"/>
      <c r="CV35" s="639"/>
      <c r="CW35" s="639"/>
      <c r="CX35" s="639"/>
      <c r="CY35" s="640"/>
      <c r="CZ35" s="631">
        <v>
0.5</v>
      </c>
      <c r="DA35" s="641"/>
      <c r="DB35" s="641"/>
      <c r="DC35" s="642"/>
      <c r="DD35" s="634">
        <v>
96759</v>
      </c>
      <c r="DE35" s="639"/>
      <c r="DF35" s="639"/>
      <c r="DG35" s="639"/>
      <c r="DH35" s="639"/>
      <c r="DI35" s="639"/>
      <c r="DJ35" s="639"/>
      <c r="DK35" s="640"/>
      <c r="DL35" s="634">
        <v>
96032</v>
      </c>
      <c r="DM35" s="639"/>
      <c r="DN35" s="639"/>
      <c r="DO35" s="639"/>
      <c r="DP35" s="639"/>
      <c r="DQ35" s="639"/>
      <c r="DR35" s="639"/>
      <c r="DS35" s="639"/>
      <c r="DT35" s="639"/>
      <c r="DU35" s="639"/>
      <c r="DV35" s="640"/>
      <c r="DW35" s="631">
        <v>
0.8</v>
      </c>
      <c r="DX35" s="641"/>
      <c r="DY35" s="641"/>
      <c r="DZ35" s="641"/>
      <c r="EA35" s="641"/>
      <c r="EB35" s="641"/>
      <c r="EC35" s="668"/>
    </row>
    <row r="36" spans="2:133" ht="11.25" customHeight="1" x14ac:dyDescent="0.15">
      <c r="B36" s="625" t="s">
        <v>
325</v>
      </c>
      <c r="C36" s="626"/>
      <c r="D36" s="626"/>
      <c r="E36" s="626"/>
      <c r="F36" s="626"/>
      <c r="G36" s="626"/>
      <c r="H36" s="626"/>
      <c r="I36" s="626"/>
      <c r="J36" s="626"/>
      <c r="K36" s="626"/>
      <c r="L36" s="626"/>
      <c r="M36" s="626"/>
      <c r="N36" s="626"/>
      <c r="O36" s="626"/>
      <c r="P36" s="626"/>
      <c r="Q36" s="627"/>
      <c r="R36" s="628">
        <v>
81790</v>
      </c>
      <c r="S36" s="629"/>
      <c r="T36" s="629"/>
      <c r="U36" s="629"/>
      <c r="V36" s="629"/>
      <c r="W36" s="629"/>
      <c r="X36" s="629"/>
      <c r="Y36" s="630"/>
      <c r="Z36" s="655">
        <v>
0.4</v>
      </c>
      <c r="AA36" s="655"/>
      <c r="AB36" s="655"/>
      <c r="AC36" s="655"/>
      <c r="AD36" s="656" t="s">
        <v>
125</v>
      </c>
      <c r="AE36" s="656"/>
      <c r="AF36" s="656"/>
      <c r="AG36" s="656"/>
      <c r="AH36" s="656"/>
      <c r="AI36" s="656"/>
      <c r="AJ36" s="656"/>
      <c r="AK36" s="656"/>
      <c r="AL36" s="631" t="s">
        <v>
125</v>
      </c>
      <c r="AM36" s="632"/>
      <c r="AN36" s="632"/>
      <c r="AO36" s="657"/>
      <c r="AP36" s="217"/>
      <c r="AQ36" s="678" t="s">
        <v>
326</v>
      </c>
      <c r="AR36" s="679"/>
      <c r="AS36" s="679"/>
      <c r="AT36" s="679"/>
      <c r="AU36" s="679"/>
      <c r="AV36" s="679"/>
      <c r="AW36" s="679"/>
      <c r="AX36" s="679"/>
      <c r="AY36" s="680"/>
      <c r="AZ36" s="681">
        <v>
2088764</v>
      </c>
      <c r="BA36" s="682"/>
      <c r="BB36" s="682"/>
      <c r="BC36" s="682"/>
      <c r="BD36" s="682"/>
      <c r="BE36" s="682"/>
      <c r="BF36" s="683"/>
      <c r="BG36" s="684" t="s">
        <v>
327</v>
      </c>
      <c r="BH36" s="685"/>
      <c r="BI36" s="685"/>
      <c r="BJ36" s="685"/>
      <c r="BK36" s="685"/>
      <c r="BL36" s="685"/>
      <c r="BM36" s="685"/>
      <c r="BN36" s="685"/>
      <c r="BO36" s="685"/>
      <c r="BP36" s="685"/>
      <c r="BQ36" s="685"/>
      <c r="BR36" s="685"/>
      <c r="BS36" s="685"/>
      <c r="BT36" s="685"/>
      <c r="BU36" s="686"/>
      <c r="BV36" s="681">
        <v>
217799</v>
      </c>
      <c r="BW36" s="682"/>
      <c r="BX36" s="682"/>
      <c r="BY36" s="682"/>
      <c r="BZ36" s="682"/>
      <c r="CA36" s="682"/>
      <c r="CB36" s="683"/>
      <c r="CD36" s="665" t="s">
        <v>
328</v>
      </c>
      <c r="CE36" s="666"/>
      <c r="CF36" s="666"/>
      <c r="CG36" s="666"/>
      <c r="CH36" s="666"/>
      <c r="CI36" s="666"/>
      <c r="CJ36" s="666"/>
      <c r="CK36" s="666"/>
      <c r="CL36" s="666"/>
      <c r="CM36" s="666"/>
      <c r="CN36" s="666"/>
      <c r="CO36" s="666"/>
      <c r="CP36" s="666"/>
      <c r="CQ36" s="667"/>
      <c r="CR36" s="628">
        <v>
2698694</v>
      </c>
      <c r="CS36" s="629"/>
      <c r="CT36" s="629"/>
      <c r="CU36" s="629"/>
      <c r="CV36" s="629"/>
      <c r="CW36" s="629"/>
      <c r="CX36" s="629"/>
      <c r="CY36" s="630"/>
      <c r="CZ36" s="631">
        <v>
14</v>
      </c>
      <c r="DA36" s="641"/>
      <c r="DB36" s="641"/>
      <c r="DC36" s="642"/>
      <c r="DD36" s="634">
        <v>
2524191</v>
      </c>
      <c r="DE36" s="629"/>
      <c r="DF36" s="629"/>
      <c r="DG36" s="629"/>
      <c r="DH36" s="629"/>
      <c r="DI36" s="629"/>
      <c r="DJ36" s="629"/>
      <c r="DK36" s="630"/>
      <c r="DL36" s="634">
        <v>
1726088</v>
      </c>
      <c r="DM36" s="629"/>
      <c r="DN36" s="629"/>
      <c r="DO36" s="629"/>
      <c r="DP36" s="629"/>
      <c r="DQ36" s="629"/>
      <c r="DR36" s="629"/>
      <c r="DS36" s="629"/>
      <c r="DT36" s="629"/>
      <c r="DU36" s="629"/>
      <c r="DV36" s="630"/>
      <c r="DW36" s="631">
        <v>
14.5</v>
      </c>
      <c r="DX36" s="641"/>
      <c r="DY36" s="641"/>
      <c r="DZ36" s="641"/>
      <c r="EA36" s="641"/>
      <c r="EB36" s="641"/>
      <c r="EC36" s="668"/>
    </row>
    <row r="37" spans="2:133" ht="11.25" customHeight="1" x14ac:dyDescent="0.15">
      <c r="B37" s="625" t="s">
        <v>
329</v>
      </c>
      <c r="C37" s="626"/>
      <c r="D37" s="626"/>
      <c r="E37" s="626"/>
      <c r="F37" s="626"/>
      <c r="G37" s="626"/>
      <c r="H37" s="626"/>
      <c r="I37" s="626"/>
      <c r="J37" s="626"/>
      <c r="K37" s="626"/>
      <c r="L37" s="626"/>
      <c r="M37" s="626"/>
      <c r="N37" s="626"/>
      <c r="O37" s="626"/>
      <c r="P37" s="626"/>
      <c r="Q37" s="627"/>
      <c r="R37" s="628">
        <v>
11550</v>
      </c>
      <c r="S37" s="629"/>
      <c r="T37" s="629"/>
      <c r="U37" s="629"/>
      <c r="V37" s="629"/>
      <c r="W37" s="629"/>
      <c r="X37" s="629"/>
      <c r="Y37" s="630"/>
      <c r="Z37" s="655">
        <v>
0.1</v>
      </c>
      <c r="AA37" s="655"/>
      <c r="AB37" s="655"/>
      <c r="AC37" s="655"/>
      <c r="AD37" s="656" t="s">
        <v>
125</v>
      </c>
      <c r="AE37" s="656"/>
      <c r="AF37" s="656"/>
      <c r="AG37" s="656"/>
      <c r="AH37" s="656"/>
      <c r="AI37" s="656"/>
      <c r="AJ37" s="656"/>
      <c r="AK37" s="656"/>
      <c r="AL37" s="631" t="s">
        <v>
125</v>
      </c>
      <c r="AM37" s="632"/>
      <c r="AN37" s="632"/>
      <c r="AO37" s="657"/>
      <c r="AQ37" s="669" t="s">
        <v>
330</v>
      </c>
      <c r="AR37" s="670"/>
      <c r="AS37" s="670"/>
      <c r="AT37" s="670"/>
      <c r="AU37" s="670"/>
      <c r="AV37" s="670"/>
      <c r="AW37" s="670"/>
      <c r="AX37" s="670"/>
      <c r="AY37" s="671"/>
      <c r="AZ37" s="628">
        <v>
521693</v>
      </c>
      <c r="BA37" s="629"/>
      <c r="BB37" s="629"/>
      <c r="BC37" s="629"/>
      <c r="BD37" s="639"/>
      <c r="BE37" s="639"/>
      <c r="BF37" s="672"/>
      <c r="BG37" s="665" t="s">
        <v>
331</v>
      </c>
      <c r="BH37" s="666"/>
      <c r="BI37" s="666"/>
      <c r="BJ37" s="666"/>
      <c r="BK37" s="666"/>
      <c r="BL37" s="666"/>
      <c r="BM37" s="666"/>
      <c r="BN37" s="666"/>
      <c r="BO37" s="666"/>
      <c r="BP37" s="666"/>
      <c r="BQ37" s="666"/>
      <c r="BR37" s="666"/>
      <c r="BS37" s="666"/>
      <c r="BT37" s="666"/>
      <c r="BU37" s="667"/>
      <c r="BV37" s="628">
        <v>
199278</v>
      </c>
      <c r="BW37" s="629"/>
      <c r="BX37" s="629"/>
      <c r="BY37" s="629"/>
      <c r="BZ37" s="629"/>
      <c r="CA37" s="629"/>
      <c r="CB37" s="673"/>
      <c r="CD37" s="665" t="s">
        <v>
332</v>
      </c>
      <c r="CE37" s="666"/>
      <c r="CF37" s="666"/>
      <c r="CG37" s="666"/>
      <c r="CH37" s="666"/>
      <c r="CI37" s="666"/>
      <c r="CJ37" s="666"/>
      <c r="CK37" s="666"/>
      <c r="CL37" s="666"/>
      <c r="CM37" s="666"/>
      <c r="CN37" s="666"/>
      <c r="CO37" s="666"/>
      <c r="CP37" s="666"/>
      <c r="CQ37" s="667"/>
      <c r="CR37" s="628">
        <v>
1183342</v>
      </c>
      <c r="CS37" s="639"/>
      <c r="CT37" s="639"/>
      <c r="CU37" s="639"/>
      <c r="CV37" s="639"/>
      <c r="CW37" s="639"/>
      <c r="CX37" s="639"/>
      <c r="CY37" s="640"/>
      <c r="CZ37" s="631">
        <v>
6.1</v>
      </c>
      <c r="DA37" s="641"/>
      <c r="DB37" s="641"/>
      <c r="DC37" s="642"/>
      <c r="DD37" s="634">
        <v>
1183342</v>
      </c>
      <c r="DE37" s="639"/>
      <c r="DF37" s="639"/>
      <c r="DG37" s="639"/>
      <c r="DH37" s="639"/>
      <c r="DI37" s="639"/>
      <c r="DJ37" s="639"/>
      <c r="DK37" s="640"/>
      <c r="DL37" s="634">
        <v>
1092461</v>
      </c>
      <c r="DM37" s="639"/>
      <c r="DN37" s="639"/>
      <c r="DO37" s="639"/>
      <c r="DP37" s="639"/>
      <c r="DQ37" s="639"/>
      <c r="DR37" s="639"/>
      <c r="DS37" s="639"/>
      <c r="DT37" s="639"/>
      <c r="DU37" s="639"/>
      <c r="DV37" s="640"/>
      <c r="DW37" s="631">
        <v>
9.1999999999999993</v>
      </c>
      <c r="DX37" s="641"/>
      <c r="DY37" s="641"/>
      <c r="DZ37" s="641"/>
      <c r="EA37" s="641"/>
      <c r="EB37" s="641"/>
      <c r="EC37" s="668"/>
    </row>
    <row r="38" spans="2:133" ht="11.25" customHeight="1" x14ac:dyDescent="0.15">
      <c r="B38" s="625" t="s">
        <v>
333</v>
      </c>
      <c r="C38" s="626"/>
      <c r="D38" s="626"/>
      <c r="E38" s="626"/>
      <c r="F38" s="626"/>
      <c r="G38" s="626"/>
      <c r="H38" s="626"/>
      <c r="I38" s="626"/>
      <c r="J38" s="626"/>
      <c r="K38" s="626"/>
      <c r="L38" s="626"/>
      <c r="M38" s="626"/>
      <c r="N38" s="626"/>
      <c r="O38" s="626"/>
      <c r="P38" s="626"/>
      <c r="Q38" s="627"/>
      <c r="R38" s="628">
        <v>
1174112</v>
      </c>
      <c r="S38" s="629"/>
      <c r="T38" s="629"/>
      <c r="U38" s="629"/>
      <c r="V38" s="629"/>
      <c r="W38" s="629"/>
      <c r="X38" s="629"/>
      <c r="Y38" s="630"/>
      <c r="Z38" s="655">
        <v>
5.6</v>
      </c>
      <c r="AA38" s="655"/>
      <c r="AB38" s="655"/>
      <c r="AC38" s="655"/>
      <c r="AD38" s="656" t="s">
        <v>
125</v>
      </c>
      <c r="AE38" s="656"/>
      <c r="AF38" s="656"/>
      <c r="AG38" s="656"/>
      <c r="AH38" s="656"/>
      <c r="AI38" s="656"/>
      <c r="AJ38" s="656"/>
      <c r="AK38" s="656"/>
      <c r="AL38" s="631" t="s">
        <v>
125</v>
      </c>
      <c r="AM38" s="632"/>
      <c r="AN38" s="632"/>
      <c r="AO38" s="657"/>
      <c r="AQ38" s="669" t="s">
        <v>
334</v>
      </c>
      <c r="AR38" s="670"/>
      <c r="AS38" s="670"/>
      <c r="AT38" s="670"/>
      <c r="AU38" s="670"/>
      <c r="AV38" s="670"/>
      <c r="AW38" s="670"/>
      <c r="AX38" s="670"/>
      <c r="AY38" s="671"/>
      <c r="AZ38" s="628">
        <v>
14001</v>
      </c>
      <c r="BA38" s="629"/>
      <c r="BB38" s="629"/>
      <c r="BC38" s="629"/>
      <c r="BD38" s="639"/>
      <c r="BE38" s="639"/>
      <c r="BF38" s="672"/>
      <c r="BG38" s="665" t="s">
        <v>
335</v>
      </c>
      <c r="BH38" s="666"/>
      <c r="BI38" s="666"/>
      <c r="BJ38" s="666"/>
      <c r="BK38" s="666"/>
      <c r="BL38" s="666"/>
      <c r="BM38" s="666"/>
      <c r="BN38" s="666"/>
      <c r="BO38" s="666"/>
      <c r="BP38" s="666"/>
      <c r="BQ38" s="666"/>
      <c r="BR38" s="666"/>
      <c r="BS38" s="666"/>
      <c r="BT38" s="666"/>
      <c r="BU38" s="667"/>
      <c r="BV38" s="628">
        <v>
7217</v>
      </c>
      <c r="BW38" s="629"/>
      <c r="BX38" s="629"/>
      <c r="BY38" s="629"/>
      <c r="BZ38" s="629"/>
      <c r="CA38" s="629"/>
      <c r="CB38" s="673"/>
      <c r="CD38" s="665" t="s">
        <v>
336</v>
      </c>
      <c r="CE38" s="666"/>
      <c r="CF38" s="666"/>
      <c r="CG38" s="666"/>
      <c r="CH38" s="666"/>
      <c r="CI38" s="666"/>
      <c r="CJ38" s="666"/>
      <c r="CK38" s="666"/>
      <c r="CL38" s="666"/>
      <c r="CM38" s="666"/>
      <c r="CN38" s="666"/>
      <c r="CO38" s="666"/>
      <c r="CP38" s="666"/>
      <c r="CQ38" s="667"/>
      <c r="CR38" s="628">
        <v>
1632743</v>
      </c>
      <c r="CS38" s="629"/>
      <c r="CT38" s="629"/>
      <c r="CU38" s="629"/>
      <c r="CV38" s="629"/>
      <c r="CW38" s="629"/>
      <c r="CX38" s="629"/>
      <c r="CY38" s="630"/>
      <c r="CZ38" s="631">
        <v>
8.5</v>
      </c>
      <c r="DA38" s="641"/>
      <c r="DB38" s="641"/>
      <c r="DC38" s="642"/>
      <c r="DD38" s="634">
        <v>
1343291</v>
      </c>
      <c r="DE38" s="629"/>
      <c r="DF38" s="629"/>
      <c r="DG38" s="629"/>
      <c r="DH38" s="629"/>
      <c r="DI38" s="629"/>
      <c r="DJ38" s="629"/>
      <c r="DK38" s="630"/>
      <c r="DL38" s="634">
        <v>
1289377</v>
      </c>
      <c r="DM38" s="629"/>
      <c r="DN38" s="629"/>
      <c r="DO38" s="629"/>
      <c r="DP38" s="629"/>
      <c r="DQ38" s="629"/>
      <c r="DR38" s="629"/>
      <c r="DS38" s="629"/>
      <c r="DT38" s="629"/>
      <c r="DU38" s="629"/>
      <c r="DV38" s="630"/>
      <c r="DW38" s="631">
        <v>
10.8</v>
      </c>
      <c r="DX38" s="641"/>
      <c r="DY38" s="641"/>
      <c r="DZ38" s="641"/>
      <c r="EA38" s="641"/>
      <c r="EB38" s="641"/>
      <c r="EC38" s="668"/>
    </row>
    <row r="39" spans="2:133" ht="11.25" customHeight="1" x14ac:dyDescent="0.15">
      <c r="B39" s="625" t="s">
        <v>
337</v>
      </c>
      <c r="C39" s="626"/>
      <c r="D39" s="626"/>
      <c r="E39" s="626"/>
      <c r="F39" s="626"/>
      <c r="G39" s="626"/>
      <c r="H39" s="626"/>
      <c r="I39" s="626"/>
      <c r="J39" s="626"/>
      <c r="K39" s="626"/>
      <c r="L39" s="626"/>
      <c r="M39" s="626"/>
      <c r="N39" s="626"/>
      <c r="O39" s="626"/>
      <c r="P39" s="626"/>
      <c r="Q39" s="627"/>
      <c r="R39" s="628">
        <v>
361501</v>
      </c>
      <c r="S39" s="629"/>
      <c r="T39" s="629"/>
      <c r="U39" s="629"/>
      <c r="V39" s="629"/>
      <c r="W39" s="629"/>
      <c r="X39" s="629"/>
      <c r="Y39" s="630"/>
      <c r="Z39" s="655">
        <v>
1.7</v>
      </c>
      <c r="AA39" s="655"/>
      <c r="AB39" s="655"/>
      <c r="AC39" s="655"/>
      <c r="AD39" s="656">
        <v>
10219</v>
      </c>
      <c r="AE39" s="656"/>
      <c r="AF39" s="656"/>
      <c r="AG39" s="656"/>
      <c r="AH39" s="656"/>
      <c r="AI39" s="656"/>
      <c r="AJ39" s="656"/>
      <c r="AK39" s="656"/>
      <c r="AL39" s="631">
        <v>
0.1</v>
      </c>
      <c r="AM39" s="632"/>
      <c r="AN39" s="632"/>
      <c r="AO39" s="657"/>
      <c r="AQ39" s="669" t="s">
        <v>
338</v>
      </c>
      <c r="AR39" s="670"/>
      <c r="AS39" s="670"/>
      <c r="AT39" s="670"/>
      <c r="AU39" s="670"/>
      <c r="AV39" s="670"/>
      <c r="AW39" s="670"/>
      <c r="AX39" s="670"/>
      <c r="AY39" s="671"/>
      <c r="AZ39" s="628">
        <v>
5898</v>
      </c>
      <c r="BA39" s="629"/>
      <c r="BB39" s="629"/>
      <c r="BC39" s="629"/>
      <c r="BD39" s="639"/>
      <c r="BE39" s="639"/>
      <c r="BF39" s="672"/>
      <c r="BG39" s="665" t="s">
        <v>
339</v>
      </c>
      <c r="BH39" s="666"/>
      <c r="BI39" s="666"/>
      <c r="BJ39" s="666"/>
      <c r="BK39" s="666"/>
      <c r="BL39" s="666"/>
      <c r="BM39" s="666"/>
      <c r="BN39" s="666"/>
      <c r="BO39" s="666"/>
      <c r="BP39" s="666"/>
      <c r="BQ39" s="666"/>
      <c r="BR39" s="666"/>
      <c r="BS39" s="666"/>
      <c r="BT39" s="666"/>
      <c r="BU39" s="667"/>
      <c r="BV39" s="628">
        <v>
11706</v>
      </c>
      <c r="BW39" s="629"/>
      <c r="BX39" s="629"/>
      <c r="BY39" s="629"/>
      <c r="BZ39" s="629"/>
      <c r="CA39" s="629"/>
      <c r="CB39" s="673"/>
      <c r="CD39" s="665" t="s">
        <v>
340</v>
      </c>
      <c r="CE39" s="666"/>
      <c r="CF39" s="666"/>
      <c r="CG39" s="666"/>
      <c r="CH39" s="666"/>
      <c r="CI39" s="666"/>
      <c r="CJ39" s="666"/>
      <c r="CK39" s="666"/>
      <c r="CL39" s="666"/>
      <c r="CM39" s="666"/>
      <c r="CN39" s="666"/>
      <c r="CO39" s="666"/>
      <c r="CP39" s="666"/>
      <c r="CQ39" s="667"/>
      <c r="CR39" s="628">
        <v>
627383</v>
      </c>
      <c r="CS39" s="639"/>
      <c r="CT39" s="639"/>
      <c r="CU39" s="639"/>
      <c r="CV39" s="639"/>
      <c r="CW39" s="639"/>
      <c r="CX39" s="639"/>
      <c r="CY39" s="640"/>
      <c r="CZ39" s="631">
        <v>
3.3</v>
      </c>
      <c r="DA39" s="641"/>
      <c r="DB39" s="641"/>
      <c r="DC39" s="642"/>
      <c r="DD39" s="634">
        <v>
621060</v>
      </c>
      <c r="DE39" s="639"/>
      <c r="DF39" s="639"/>
      <c r="DG39" s="639"/>
      <c r="DH39" s="639"/>
      <c r="DI39" s="639"/>
      <c r="DJ39" s="639"/>
      <c r="DK39" s="640"/>
      <c r="DL39" s="634" t="s">
        <v>
125</v>
      </c>
      <c r="DM39" s="639"/>
      <c r="DN39" s="639"/>
      <c r="DO39" s="639"/>
      <c r="DP39" s="639"/>
      <c r="DQ39" s="639"/>
      <c r="DR39" s="639"/>
      <c r="DS39" s="639"/>
      <c r="DT39" s="639"/>
      <c r="DU39" s="639"/>
      <c r="DV39" s="640"/>
      <c r="DW39" s="631" t="s">
        <v>
125</v>
      </c>
      <c r="DX39" s="641"/>
      <c r="DY39" s="641"/>
      <c r="DZ39" s="641"/>
      <c r="EA39" s="641"/>
      <c r="EB39" s="641"/>
      <c r="EC39" s="668"/>
    </row>
    <row r="40" spans="2:133" ht="11.25" customHeight="1" x14ac:dyDescent="0.15">
      <c r="B40" s="625" t="s">
        <v>
341</v>
      </c>
      <c r="C40" s="626"/>
      <c r="D40" s="626"/>
      <c r="E40" s="626"/>
      <c r="F40" s="626"/>
      <c r="G40" s="626"/>
      <c r="H40" s="626"/>
      <c r="I40" s="626"/>
      <c r="J40" s="626"/>
      <c r="K40" s="626"/>
      <c r="L40" s="626"/>
      <c r="M40" s="626"/>
      <c r="N40" s="626"/>
      <c r="O40" s="626"/>
      <c r="P40" s="626"/>
      <c r="Q40" s="627"/>
      <c r="R40" s="628">
        <v>
1286200</v>
      </c>
      <c r="S40" s="629"/>
      <c r="T40" s="629"/>
      <c r="U40" s="629"/>
      <c r="V40" s="629"/>
      <c r="W40" s="629"/>
      <c r="X40" s="629"/>
      <c r="Y40" s="630"/>
      <c r="Z40" s="655">
        <v>
6.1</v>
      </c>
      <c r="AA40" s="655"/>
      <c r="AB40" s="655"/>
      <c r="AC40" s="655"/>
      <c r="AD40" s="656" t="s">
        <v>
125</v>
      </c>
      <c r="AE40" s="656"/>
      <c r="AF40" s="656"/>
      <c r="AG40" s="656"/>
      <c r="AH40" s="656"/>
      <c r="AI40" s="656"/>
      <c r="AJ40" s="656"/>
      <c r="AK40" s="656"/>
      <c r="AL40" s="631" t="s">
        <v>
125</v>
      </c>
      <c r="AM40" s="632"/>
      <c r="AN40" s="632"/>
      <c r="AO40" s="657"/>
      <c r="AQ40" s="669" t="s">
        <v>
342</v>
      </c>
      <c r="AR40" s="670"/>
      <c r="AS40" s="670"/>
      <c r="AT40" s="670"/>
      <c r="AU40" s="670"/>
      <c r="AV40" s="670"/>
      <c r="AW40" s="670"/>
      <c r="AX40" s="670"/>
      <c r="AY40" s="671"/>
      <c r="AZ40" s="628" t="s">
        <v>
125</v>
      </c>
      <c r="BA40" s="629"/>
      <c r="BB40" s="629"/>
      <c r="BC40" s="629"/>
      <c r="BD40" s="639"/>
      <c r="BE40" s="639"/>
      <c r="BF40" s="672"/>
      <c r="BG40" s="674" t="s">
        <v>
343</v>
      </c>
      <c r="BH40" s="675"/>
      <c r="BI40" s="675"/>
      <c r="BJ40" s="675"/>
      <c r="BK40" s="675"/>
      <c r="BL40" s="362"/>
      <c r="BM40" s="666" t="s">
        <v>
344</v>
      </c>
      <c r="BN40" s="666"/>
      <c r="BO40" s="666"/>
      <c r="BP40" s="666"/>
      <c r="BQ40" s="666"/>
      <c r="BR40" s="666"/>
      <c r="BS40" s="666"/>
      <c r="BT40" s="666"/>
      <c r="BU40" s="667"/>
      <c r="BV40" s="628">
        <v>
95</v>
      </c>
      <c r="BW40" s="629"/>
      <c r="BX40" s="629"/>
      <c r="BY40" s="629"/>
      <c r="BZ40" s="629"/>
      <c r="CA40" s="629"/>
      <c r="CB40" s="673"/>
      <c r="CD40" s="665" t="s">
        <v>
345</v>
      </c>
      <c r="CE40" s="666"/>
      <c r="CF40" s="666"/>
      <c r="CG40" s="666"/>
      <c r="CH40" s="666"/>
      <c r="CI40" s="666"/>
      <c r="CJ40" s="666"/>
      <c r="CK40" s="666"/>
      <c r="CL40" s="666"/>
      <c r="CM40" s="666"/>
      <c r="CN40" s="666"/>
      <c r="CO40" s="666"/>
      <c r="CP40" s="666"/>
      <c r="CQ40" s="667"/>
      <c r="CR40" s="628">
        <v>
16550</v>
      </c>
      <c r="CS40" s="629"/>
      <c r="CT40" s="629"/>
      <c r="CU40" s="629"/>
      <c r="CV40" s="629"/>
      <c r="CW40" s="629"/>
      <c r="CX40" s="629"/>
      <c r="CY40" s="630"/>
      <c r="CZ40" s="631">
        <v>
0.1</v>
      </c>
      <c r="DA40" s="641"/>
      <c r="DB40" s="641"/>
      <c r="DC40" s="642"/>
      <c r="DD40" s="634" t="s">
        <v>
125</v>
      </c>
      <c r="DE40" s="629"/>
      <c r="DF40" s="629"/>
      <c r="DG40" s="629"/>
      <c r="DH40" s="629"/>
      <c r="DI40" s="629"/>
      <c r="DJ40" s="629"/>
      <c r="DK40" s="630"/>
      <c r="DL40" s="634" t="s">
        <v>
125</v>
      </c>
      <c r="DM40" s="629"/>
      <c r="DN40" s="629"/>
      <c r="DO40" s="629"/>
      <c r="DP40" s="629"/>
      <c r="DQ40" s="629"/>
      <c r="DR40" s="629"/>
      <c r="DS40" s="629"/>
      <c r="DT40" s="629"/>
      <c r="DU40" s="629"/>
      <c r="DV40" s="630"/>
      <c r="DW40" s="631" t="s">
        <v>
125</v>
      </c>
      <c r="DX40" s="641"/>
      <c r="DY40" s="641"/>
      <c r="DZ40" s="641"/>
      <c r="EA40" s="641"/>
      <c r="EB40" s="641"/>
      <c r="EC40" s="668"/>
    </row>
    <row r="41" spans="2:133" ht="11.25" customHeight="1" x14ac:dyDescent="0.15">
      <c r="B41" s="625" t="s">
        <v>
346</v>
      </c>
      <c r="C41" s="626"/>
      <c r="D41" s="626"/>
      <c r="E41" s="626"/>
      <c r="F41" s="626"/>
      <c r="G41" s="626"/>
      <c r="H41" s="626"/>
      <c r="I41" s="626"/>
      <c r="J41" s="626"/>
      <c r="K41" s="626"/>
      <c r="L41" s="626"/>
      <c r="M41" s="626"/>
      <c r="N41" s="626"/>
      <c r="O41" s="626"/>
      <c r="P41" s="626"/>
      <c r="Q41" s="627"/>
      <c r="R41" s="628" t="s">
        <v>
125</v>
      </c>
      <c r="S41" s="629"/>
      <c r="T41" s="629"/>
      <c r="U41" s="629"/>
      <c r="V41" s="629"/>
      <c r="W41" s="629"/>
      <c r="X41" s="629"/>
      <c r="Y41" s="630"/>
      <c r="Z41" s="655" t="s">
        <v>
125</v>
      </c>
      <c r="AA41" s="655"/>
      <c r="AB41" s="655"/>
      <c r="AC41" s="655"/>
      <c r="AD41" s="656" t="s">
        <v>
125</v>
      </c>
      <c r="AE41" s="656"/>
      <c r="AF41" s="656"/>
      <c r="AG41" s="656"/>
      <c r="AH41" s="656"/>
      <c r="AI41" s="656"/>
      <c r="AJ41" s="656"/>
      <c r="AK41" s="656"/>
      <c r="AL41" s="631" t="s">
        <v>
125</v>
      </c>
      <c r="AM41" s="632"/>
      <c r="AN41" s="632"/>
      <c r="AO41" s="657"/>
      <c r="AQ41" s="669" t="s">
        <v>
347</v>
      </c>
      <c r="AR41" s="670"/>
      <c r="AS41" s="670"/>
      <c r="AT41" s="670"/>
      <c r="AU41" s="670"/>
      <c r="AV41" s="670"/>
      <c r="AW41" s="670"/>
      <c r="AX41" s="670"/>
      <c r="AY41" s="671"/>
      <c r="AZ41" s="628">
        <v>
367124</v>
      </c>
      <c r="BA41" s="629"/>
      <c r="BB41" s="629"/>
      <c r="BC41" s="629"/>
      <c r="BD41" s="639"/>
      <c r="BE41" s="639"/>
      <c r="BF41" s="672"/>
      <c r="BG41" s="674"/>
      <c r="BH41" s="675"/>
      <c r="BI41" s="675"/>
      <c r="BJ41" s="675"/>
      <c r="BK41" s="675"/>
      <c r="BL41" s="362"/>
      <c r="BM41" s="666" t="s">
        <v>
348</v>
      </c>
      <c r="BN41" s="666"/>
      <c r="BO41" s="666"/>
      <c r="BP41" s="666"/>
      <c r="BQ41" s="666"/>
      <c r="BR41" s="666"/>
      <c r="BS41" s="666"/>
      <c r="BT41" s="666"/>
      <c r="BU41" s="667"/>
      <c r="BV41" s="628" t="s">
        <v>
125</v>
      </c>
      <c r="BW41" s="629"/>
      <c r="BX41" s="629"/>
      <c r="BY41" s="629"/>
      <c r="BZ41" s="629"/>
      <c r="CA41" s="629"/>
      <c r="CB41" s="673"/>
      <c r="CD41" s="665" t="s">
        <v>
349</v>
      </c>
      <c r="CE41" s="666"/>
      <c r="CF41" s="666"/>
      <c r="CG41" s="666"/>
      <c r="CH41" s="666"/>
      <c r="CI41" s="666"/>
      <c r="CJ41" s="666"/>
      <c r="CK41" s="666"/>
      <c r="CL41" s="666"/>
      <c r="CM41" s="666"/>
      <c r="CN41" s="666"/>
      <c r="CO41" s="666"/>
      <c r="CP41" s="666"/>
      <c r="CQ41" s="667"/>
      <c r="CR41" s="628" t="s">
        <v>
125</v>
      </c>
      <c r="CS41" s="639"/>
      <c r="CT41" s="639"/>
      <c r="CU41" s="639"/>
      <c r="CV41" s="639"/>
      <c r="CW41" s="639"/>
      <c r="CX41" s="639"/>
      <c r="CY41" s="640"/>
      <c r="CZ41" s="631" t="s">
        <v>
125</v>
      </c>
      <c r="DA41" s="641"/>
      <c r="DB41" s="641"/>
      <c r="DC41" s="642"/>
      <c r="DD41" s="634" t="s">
        <v>
125</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
350</v>
      </c>
      <c r="C42" s="626"/>
      <c r="D42" s="626"/>
      <c r="E42" s="626"/>
      <c r="F42" s="626"/>
      <c r="G42" s="626"/>
      <c r="H42" s="626"/>
      <c r="I42" s="626"/>
      <c r="J42" s="626"/>
      <c r="K42" s="626"/>
      <c r="L42" s="626"/>
      <c r="M42" s="626"/>
      <c r="N42" s="626"/>
      <c r="O42" s="626"/>
      <c r="P42" s="626"/>
      <c r="Q42" s="627"/>
      <c r="R42" s="628" t="s">
        <v>
125</v>
      </c>
      <c r="S42" s="629"/>
      <c r="T42" s="629"/>
      <c r="U42" s="629"/>
      <c r="V42" s="629"/>
      <c r="W42" s="629"/>
      <c r="X42" s="629"/>
      <c r="Y42" s="630"/>
      <c r="Z42" s="655" t="s">
        <v>
125</v>
      </c>
      <c r="AA42" s="655"/>
      <c r="AB42" s="655"/>
      <c r="AC42" s="655"/>
      <c r="AD42" s="656" t="s">
        <v>
125</v>
      </c>
      <c r="AE42" s="656"/>
      <c r="AF42" s="656"/>
      <c r="AG42" s="656"/>
      <c r="AH42" s="656"/>
      <c r="AI42" s="656"/>
      <c r="AJ42" s="656"/>
      <c r="AK42" s="656"/>
      <c r="AL42" s="631" t="s">
        <v>
125</v>
      </c>
      <c r="AM42" s="632"/>
      <c r="AN42" s="632"/>
      <c r="AO42" s="657"/>
      <c r="AQ42" s="662" t="s">
        <v>
351</v>
      </c>
      <c r="AR42" s="663"/>
      <c r="AS42" s="663"/>
      <c r="AT42" s="663"/>
      <c r="AU42" s="663"/>
      <c r="AV42" s="663"/>
      <c r="AW42" s="663"/>
      <c r="AX42" s="663"/>
      <c r="AY42" s="664"/>
      <c r="AZ42" s="608">
        <v>
1180048</v>
      </c>
      <c r="BA42" s="643"/>
      <c r="BB42" s="643"/>
      <c r="BC42" s="643"/>
      <c r="BD42" s="609"/>
      <c r="BE42" s="609"/>
      <c r="BF42" s="658"/>
      <c r="BG42" s="676"/>
      <c r="BH42" s="677"/>
      <c r="BI42" s="677"/>
      <c r="BJ42" s="677"/>
      <c r="BK42" s="677"/>
      <c r="BL42" s="363"/>
      <c r="BM42" s="659" t="s">
        <v>
352</v>
      </c>
      <c r="BN42" s="659"/>
      <c r="BO42" s="659"/>
      <c r="BP42" s="659"/>
      <c r="BQ42" s="659"/>
      <c r="BR42" s="659"/>
      <c r="BS42" s="659"/>
      <c r="BT42" s="659"/>
      <c r="BU42" s="660"/>
      <c r="BV42" s="608">
        <v>
296</v>
      </c>
      <c r="BW42" s="643"/>
      <c r="BX42" s="643"/>
      <c r="BY42" s="643"/>
      <c r="BZ42" s="643"/>
      <c r="CA42" s="643"/>
      <c r="CB42" s="661"/>
      <c r="CD42" s="625" t="s">
        <v>
353</v>
      </c>
      <c r="CE42" s="626"/>
      <c r="CF42" s="626"/>
      <c r="CG42" s="626"/>
      <c r="CH42" s="626"/>
      <c r="CI42" s="626"/>
      <c r="CJ42" s="626"/>
      <c r="CK42" s="626"/>
      <c r="CL42" s="626"/>
      <c r="CM42" s="626"/>
      <c r="CN42" s="626"/>
      <c r="CO42" s="626"/>
      <c r="CP42" s="626"/>
      <c r="CQ42" s="627"/>
      <c r="CR42" s="628">
        <v>
1212236</v>
      </c>
      <c r="CS42" s="639"/>
      <c r="CT42" s="639"/>
      <c r="CU42" s="639"/>
      <c r="CV42" s="639"/>
      <c r="CW42" s="639"/>
      <c r="CX42" s="639"/>
      <c r="CY42" s="640"/>
      <c r="CZ42" s="631">
        <v>
6.3</v>
      </c>
      <c r="DA42" s="641"/>
      <c r="DB42" s="641"/>
      <c r="DC42" s="642"/>
      <c r="DD42" s="634">
        <v>
531380</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
354</v>
      </c>
      <c r="C43" s="626"/>
      <c r="D43" s="626"/>
      <c r="E43" s="626"/>
      <c r="F43" s="626"/>
      <c r="G43" s="626"/>
      <c r="H43" s="626"/>
      <c r="I43" s="626"/>
      <c r="J43" s="626"/>
      <c r="K43" s="626"/>
      <c r="L43" s="626"/>
      <c r="M43" s="626"/>
      <c r="N43" s="626"/>
      <c r="O43" s="626"/>
      <c r="P43" s="626"/>
      <c r="Q43" s="627"/>
      <c r="R43" s="628">
        <v>
896000</v>
      </c>
      <c r="S43" s="629"/>
      <c r="T43" s="629"/>
      <c r="U43" s="629"/>
      <c r="V43" s="629"/>
      <c r="W43" s="629"/>
      <c r="X43" s="629"/>
      <c r="Y43" s="630"/>
      <c r="Z43" s="655">
        <v>
4.3</v>
      </c>
      <c r="AA43" s="655"/>
      <c r="AB43" s="655"/>
      <c r="AC43" s="655"/>
      <c r="AD43" s="656" t="s">
        <v>
125</v>
      </c>
      <c r="AE43" s="656"/>
      <c r="AF43" s="656"/>
      <c r="AG43" s="656"/>
      <c r="AH43" s="656"/>
      <c r="AI43" s="656"/>
      <c r="AJ43" s="656"/>
      <c r="AK43" s="656"/>
      <c r="AL43" s="631" t="s">
        <v>
125</v>
      </c>
      <c r="AM43" s="632"/>
      <c r="AN43" s="632"/>
      <c r="AO43" s="657"/>
      <c r="BV43" s="218"/>
      <c r="BW43" s="218"/>
      <c r="BX43" s="218"/>
      <c r="BY43" s="218"/>
      <c r="BZ43" s="218"/>
      <c r="CA43" s="218"/>
      <c r="CB43" s="218"/>
      <c r="CD43" s="625" t="s">
        <v>
355</v>
      </c>
      <c r="CE43" s="626"/>
      <c r="CF43" s="626"/>
      <c r="CG43" s="626"/>
      <c r="CH43" s="626"/>
      <c r="CI43" s="626"/>
      <c r="CJ43" s="626"/>
      <c r="CK43" s="626"/>
      <c r="CL43" s="626"/>
      <c r="CM43" s="626"/>
      <c r="CN43" s="626"/>
      <c r="CO43" s="626"/>
      <c r="CP43" s="626"/>
      <c r="CQ43" s="627"/>
      <c r="CR43" s="628">
        <v>
75505</v>
      </c>
      <c r="CS43" s="639"/>
      <c r="CT43" s="639"/>
      <c r="CU43" s="639"/>
      <c r="CV43" s="639"/>
      <c r="CW43" s="639"/>
      <c r="CX43" s="639"/>
      <c r="CY43" s="640"/>
      <c r="CZ43" s="631">
        <v>
0.4</v>
      </c>
      <c r="DA43" s="641"/>
      <c r="DB43" s="641"/>
      <c r="DC43" s="642"/>
      <c r="DD43" s="634">
        <v>
75505</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
356</v>
      </c>
      <c r="C44" s="606"/>
      <c r="D44" s="606"/>
      <c r="E44" s="606"/>
      <c r="F44" s="606"/>
      <c r="G44" s="606"/>
      <c r="H44" s="606"/>
      <c r="I44" s="606"/>
      <c r="J44" s="606"/>
      <c r="K44" s="606"/>
      <c r="L44" s="606"/>
      <c r="M44" s="606"/>
      <c r="N44" s="606"/>
      <c r="O44" s="606"/>
      <c r="P44" s="606"/>
      <c r="Q44" s="607"/>
      <c r="R44" s="608">
        <v>
20993420</v>
      </c>
      <c r="S44" s="643"/>
      <c r="T44" s="643"/>
      <c r="U44" s="643"/>
      <c r="V44" s="643"/>
      <c r="W44" s="643"/>
      <c r="X44" s="643"/>
      <c r="Y44" s="644"/>
      <c r="Z44" s="645">
        <v>
100</v>
      </c>
      <c r="AA44" s="645"/>
      <c r="AB44" s="645"/>
      <c r="AC44" s="645"/>
      <c r="AD44" s="646">
        <v>
11038126</v>
      </c>
      <c r="AE44" s="646"/>
      <c r="AF44" s="646"/>
      <c r="AG44" s="646"/>
      <c r="AH44" s="646"/>
      <c r="AI44" s="646"/>
      <c r="AJ44" s="646"/>
      <c r="AK44" s="646"/>
      <c r="AL44" s="611">
        <v>
100</v>
      </c>
      <c r="AM44" s="647"/>
      <c r="AN44" s="647"/>
      <c r="AO44" s="648"/>
      <c r="CD44" s="649" t="s">
        <v>
303</v>
      </c>
      <c r="CE44" s="650"/>
      <c r="CF44" s="625" t="s">
        <v>
357</v>
      </c>
      <c r="CG44" s="626"/>
      <c r="CH44" s="626"/>
      <c r="CI44" s="626"/>
      <c r="CJ44" s="626"/>
      <c r="CK44" s="626"/>
      <c r="CL44" s="626"/>
      <c r="CM44" s="626"/>
      <c r="CN44" s="626"/>
      <c r="CO44" s="626"/>
      <c r="CP44" s="626"/>
      <c r="CQ44" s="627"/>
      <c r="CR44" s="628">
        <v>
1212236</v>
      </c>
      <c r="CS44" s="629"/>
      <c r="CT44" s="629"/>
      <c r="CU44" s="629"/>
      <c r="CV44" s="629"/>
      <c r="CW44" s="629"/>
      <c r="CX44" s="629"/>
      <c r="CY44" s="630"/>
      <c r="CZ44" s="631">
        <v>
6.3</v>
      </c>
      <c r="DA44" s="632"/>
      <c r="DB44" s="632"/>
      <c r="DC44" s="633"/>
      <c r="DD44" s="634">
        <v>
531380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CD45" s="651"/>
      <c r="CE45" s="652"/>
      <c r="CF45" s="625" t="s">
        <v>
358</v>
      </c>
      <c r="CG45" s="626"/>
      <c r="CH45" s="626"/>
      <c r="CI45" s="626"/>
      <c r="CJ45" s="626"/>
      <c r="CK45" s="626"/>
      <c r="CL45" s="626"/>
      <c r="CM45" s="626"/>
      <c r="CN45" s="626"/>
      <c r="CO45" s="626"/>
      <c r="CP45" s="626"/>
      <c r="CQ45" s="627"/>
      <c r="CR45" s="628">
        <v>
550050</v>
      </c>
      <c r="CS45" s="639"/>
      <c r="CT45" s="639"/>
      <c r="CU45" s="639"/>
      <c r="CV45" s="639"/>
      <c r="CW45" s="639"/>
      <c r="CX45" s="639"/>
      <c r="CY45" s="640"/>
      <c r="CZ45" s="631">
        <v>
2.9</v>
      </c>
      <c r="DA45" s="641"/>
      <c r="DB45" s="641"/>
      <c r="DC45" s="642"/>
      <c r="DD45" s="634">
        <v>
15859</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0" t="s">
        <v>
359</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CD46" s="651"/>
      <c r="CE46" s="652"/>
      <c r="CF46" s="625" t="s">
        <v>
360</v>
      </c>
      <c r="CG46" s="626"/>
      <c r="CH46" s="626"/>
      <c r="CI46" s="626"/>
      <c r="CJ46" s="626"/>
      <c r="CK46" s="626"/>
      <c r="CL46" s="626"/>
      <c r="CM46" s="626"/>
      <c r="CN46" s="626"/>
      <c r="CO46" s="626"/>
      <c r="CP46" s="626"/>
      <c r="CQ46" s="627"/>
      <c r="CR46" s="628">
        <v>
594721</v>
      </c>
      <c r="CS46" s="629"/>
      <c r="CT46" s="629"/>
      <c r="CU46" s="629"/>
      <c r="CV46" s="629"/>
      <c r="CW46" s="629"/>
      <c r="CX46" s="629"/>
      <c r="CY46" s="630"/>
      <c r="CZ46" s="631">
        <v>
3.1</v>
      </c>
      <c r="DA46" s="632"/>
      <c r="DB46" s="632"/>
      <c r="DC46" s="633"/>
      <c r="DD46" s="634">
        <v>
500122</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
361</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
362</v>
      </c>
      <c r="CG47" s="626"/>
      <c r="CH47" s="626"/>
      <c r="CI47" s="626"/>
      <c r="CJ47" s="626"/>
      <c r="CK47" s="626"/>
      <c r="CL47" s="626"/>
      <c r="CM47" s="626"/>
      <c r="CN47" s="626"/>
      <c r="CO47" s="626"/>
      <c r="CP47" s="626"/>
      <c r="CQ47" s="627"/>
      <c r="CR47" s="628" t="s">
        <v>
125</v>
      </c>
      <c r="CS47" s="639"/>
      <c r="CT47" s="639"/>
      <c r="CU47" s="639"/>
      <c r="CV47" s="639"/>
      <c r="CW47" s="639"/>
      <c r="CX47" s="639"/>
      <c r="CY47" s="640"/>
      <c r="CZ47" s="631" t="s">
        <v>
125</v>
      </c>
      <c r="DA47" s="641"/>
      <c r="DB47" s="641"/>
      <c r="DC47" s="642"/>
      <c r="DD47" s="634" t="s">
        <v>
125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
363</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
364</v>
      </c>
      <c r="CG48" s="626"/>
      <c r="CH48" s="626"/>
      <c r="CI48" s="626"/>
      <c r="CJ48" s="626"/>
      <c r="CK48" s="626"/>
      <c r="CL48" s="626"/>
      <c r="CM48" s="626"/>
      <c r="CN48" s="626"/>
      <c r="CO48" s="626"/>
      <c r="CP48" s="626"/>
      <c r="CQ48" s="627"/>
      <c r="CR48" s="628" t="s">
        <v>
125</v>
      </c>
      <c r="CS48" s="629"/>
      <c r="CT48" s="629"/>
      <c r="CU48" s="629"/>
      <c r="CV48" s="629"/>
      <c r="CW48" s="629"/>
      <c r="CX48" s="629"/>
      <c r="CY48" s="630"/>
      <c r="CZ48" s="631" t="s">
        <v>
125</v>
      </c>
      <c r="DA48" s="632"/>
      <c r="DB48" s="632"/>
      <c r="DC48" s="633"/>
      <c r="DD48" s="634" t="s">
        <v>
125</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5"/>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CD49" s="605" t="s">
        <v>
365</v>
      </c>
      <c r="CE49" s="606"/>
      <c r="CF49" s="606"/>
      <c r="CG49" s="606"/>
      <c r="CH49" s="606"/>
      <c r="CI49" s="606"/>
      <c r="CJ49" s="606"/>
      <c r="CK49" s="606"/>
      <c r="CL49" s="606"/>
      <c r="CM49" s="606"/>
      <c r="CN49" s="606"/>
      <c r="CO49" s="606"/>
      <c r="CP49" s="606"/>
      <c r="CQ49" s="607"/>
      <c r="CR49" s="608">
        <v>
19298056</v>
      </c>
      <c r="CS49" s="609"/>
      <c r="CT49" s="609"/>
      <c r="CU49" s="609"/>
      <c r="CV49" s="609"/>
      <c r="CW49" s="609"/>
      <c r="CX49" s="609"/>
      <c r="CY49" s="610"/>
      <c r="CZ49" s="611">
        <v>
100</v>
      </c>
      <c r="DA49" s="612"/>
      <c r="DB49" s="612"/>
      <c r="DC49" s="613"/>
      <c r="DD49" s="614">
        <v>
12707680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4"/>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row>
  </sheetData>
  <sheetProtection algorithmName="SHA-512" hashValue="Ale4SCp6quubMr7Z0glNgMVl1EyZE9T+KZdVvovVsa98fTqYTPlnaI4tMuFhaDS/HzuZHdldjn2EPa/IN3pZ7A==" saltValue="dv+jQiY+PMIbbLej9XUtX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85" zoomScaleNormal="85" workbookViewId="0">
      <selection activeCell="AP88" sqref="AP88:AY88"/>
    </sheetView>
  </sheetViews>
  <sheetFormatPr defaultColWidth="0" defaultRowHeight="13.5" zeroHeight="1" x14ac:dyDescent="0.15"/>
  <cols>
    <col min="1" max="130" width="2.75" style="226" customWidth="1"/>
    <col min="131" max="131" width="1.625" style="226" customWidth="1"/>
    <col min="132" max="16384" width="9" style="226" hidden="1"/>
  </cols>
  <sheetData>
    <row r="1" spans="1:13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4"/>
      <c r="DR1" s="224"/>
      <c r="DS1" s="224"/>
      <c r="DT1" s="224"/>
      <c r="DU1" s="224"/>
      <c r="DV1" s="224"/>
      <c r="DW1" s="224"/>
      <c r="DX1" s="224"/>
      <c r="DY1" s="224"/>
      <c r="DZ1" s="224"/>
      <c r="EA1" s="225"/>
    </row>
    <row r="2" spans="1:131" ht="26.25" customHeight="1" thickBot="1" x14ac:dyDescent="0.2">
      <c r="A2" s="749" t="s">
        <v>
366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750" t="s">
        <v>
367</v>
      </c>
      <c r="DK2" s="751"/>
      <c r="DL2" s="751"/>
      <c r="DM2" s="751"/>
      <c r="DN2" s="751"/>
      <c r="DO2" s="752"/>
      <c r="DP2" s="223"/>
      <c r="DQ2" s="750" t="s">
        <v>
368</v>
      </c>
      <c r="DR2" s="751"/>
      <c r="DS2" s="751"/>
      <c r="DT2" s="751"/>
      <c r="DU2" s="751"/>
      <c r="DV2" s="751"/>
      <c r="DW2" s="751"/>
      <c r="DX2" s="751"/>
      <c r="DY2" s="751"/>
      <c r="DZ2" s="752"/>
      <c r="EA2" s="225"/>
    </row>
    <row r="3" spans="1:13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5"/>
    </row>
    <row r="4" spans="1:131" s="230" customFormat="1" ht="26.25" customHeight="1" thickBot="1" x14ac:dyDescent="0.2">
      <c r="A4" s="753" t="s">
        <v>
369</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7"/>
      <c r="BA4" s="227"/>
      <c r="BB4" s="227"/>
      <c r="BC4" s="227"/>
      <c r="BD4" s="227"/>
      <c r="BE4" s="228"/>
      <c r="BF4" s="228"/>
      <c r="BG4" s="228"/>
      <c r="BH4" s="228"/>
      <c r="BI4" s="228"/>
      <c r="BJ4" s="228"/>
      <c r="BK4" s="228"/>
      <c r="BL4" s="228"/>
      <c r="BM4" s="228"/>
      <c r="BN4" s="228"/>
      <c r="BO4" s="228"/>
      <c r="BP4" s="228"/>
      <c r="BQ4" s="754" t="s">
        <v>
370</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29"/>
    </row>
    <row r="5" spans="1:131" s="230" customFormat="1" ht="26.25" customHeight="1" x14ac:dyDescent="0.15">
      <c r="A5" s="755" t="s">
        <v>
371</v>
      </c>
      <c r="B5" s="756"/>
      <c r="C5" s="756"/>
      <c r="D5" s="756"/>
      <c r="E5" s="756"/>
      <c r="F5" s="756"/>
      <c r="G5" s="756"/>
      <c r="H5" s="756"/>
      <c r="I5" s="756"/>
      <c r="J5" s="756"/>
      <c r="K5" s="756"/>
      <c r="L5" s="756"/>
      <c r="M5" s="756"/>
      <c r="N5" s="756"/>
      <c r="O5" s="756"/>
      <c r="P5" s="757"/>
      <c r="Q5" s="761" t="s">
        <v>
372</v>
      </c>
      <c r="R5" s="762"/>
      <c r="S5" s="762"/>
      <c r="T5" s="762"/>
      <c r="U5" s="763"/>
      <c r="V5" s="761" t="s">
        <v>
373</v>
      </c>
      <c r="W5" s="762"/>
      <c r="X5" s="762"/>
      <c r="Y5" s="762"/>
      <c r="Z5" s="763"/>
      <c r="AA5" s="761" t="s">
        <v>
374</v>
      </c>
      <c r="AB5" s="762"/>
      <c r="AC5" s="762"/>
      <c r="AD5" s="762"/>
      <c r="AE5" s="762"/>
      <c r="AF5" s="767" t="s">
        <v>
375</v>
      </c>
      <c r="AG5" s="762"/>
      <c r="AH5" s="762"/>
      <c r="AI5" s="762"/>
      <c r="AJ5" s="768"/>
      <c r="AK5" s="762" t="s">
        <v>
376</v>
      </c>
      <c r="AL5" s="762"/>
      <c r="AM5" s="762"/>
      <c r="AN5" s="762"/>
      <c r="AO5" s="763"/>
      <c r="AP5" s="761" t="s">
        <v>
377</v>
      </c>
      <c r="AQ5" s="762"/>
      <c r="AR5" s="762"/>
      <c r="AS5" s="762"/>
      <c r="AT5" s="763"/>
      <c r="AU5" s="761" t="s">
        <v>
378</v>
      </c>
      <c r="AV5" s="762"/>
      <c r="AW5" s="762"/>
      <c r="AX5" s="762"/>
      <c r="AY5" s="768"/>
      <c r="AZ5" s="227"/>
      <c r="BA5" s="227"/>
      <c r="BB5" s="227"/>
      <c r="BC5" s="227"/>
      <c r="BD5" s="227"/>
      <c r="BE5" s="228"/>
      <c r="BF5" s="228"/>
      <c r="BG5" s="228"/>
      <c r="BH5" s="228"/>
      <c r="BI5" s="228"/>
      <c r="BJ5" s="228"/>
      <c r="BK5" s="228"/>
      <c r="BL5" s="228"/>
      <c r="BM5" s="228"/>
      <c r="BN5" s="228"/>
      <c r="BO5" s="228"/>
      <c r="BP5" s="228"/>
      <c r="BQ5" s="755" t="s">
        <v>
379</v>
      </c>
      <c r="BR5" s="756"/>
      <c r="BS5" s="756"/>
      <c r="BT5" s="756"/>
      <c r="BU5" s="756"/>
      <c r="BV5" s="756"/>
      <c r="BW5" s="756"/>
      <c r="BX5" s="756"/>
      <c r="BY5" s="756"/>
      <c r="BZ5" s="756"/>
      <c r="CA5" s="756"/>
      <c r="CB5" s="756"/>
      <c r="CC5" s="756"/>
      <c r="CD5" s="756"/>
      <c r="CE5" s="756"/>
      <c r="CF5" s="756"/>
      <c r="CG5" s="757"/>
      <c r="CH5" s="761" t="s">
        <v>
380</v>
      </c>
      <c r="CI5" s="762"/>
      <c r="CJ5" s="762"/>
      <c r="CK5" s="762"/>
      <c r="CL5" s="763"/>
      <c r="CM5" s="761" t="s">
        <v>
381</v>
      </c>
      <c r="CN5" s="762"/>
      <c r="CO5" s="762"/>
      <c r="CP5" s="762"/>
      <c r="CQ5" s="763"/>
      <c r="CR5" s="761" t="s">
        <v>
382</v>
      </c>
      <c r="CS5" s="762"/>
      <c r="CT5" s="762"/>
      <c r="CU5" s="762"/>
      <c r="CV5" s="763"/>
      <c r="CW5" s="761" t="s">
        <v>
383</v>
      </c>
      <c r="CX5" s="762"/>
      <c r="CY5" s="762"/>
      <c r="CZ5" s="762"/>
      <c r="DA5" s="763"/>
      <c r="DB5" s="761" t="s">
        <v>
384</v>
      </c>
      <c r="DC5" s="762"/>
      <c r="DD5" s="762"/>
      <c r="DE5" s="762"/>
      <c r="DF5" s="763"/>
      <c r="DG5" s="791" t="s">
        <v>
385</v>
      </c>
      <c r="DH5" s="792"/>
      <c r="DI5" s="792"/>
      <c r="DJ5" s="792"/>
      <c r="DK5" s="793"/>
      <c r="DL5" s="791" t="s">
        <v>
386</v>
      </c>
      <c r="DM5" s="792"/>
      <c r="DN5" s="792"/>
      <c r="DO5" s="792"/>
      <c r="DP5" s="793"/>
      <c r="DQ5" s="761" t="s">
        <v>
387</v>
      </c>
      <c r="DR5" s="762"/>
      <c r="DS5" s="762"/>
      <c r="DT5" s="762"/>
      <c r="DU5" s="763"/>
      <c r="DV5" s="761" t="s">
        <v>
378</v>
      </c>
      <c r="DW5" s="762"/>
      <c r="DX5" s="762"/>
      <c r="DY5" s="762"/>
      <c r="DZ5" s="768"/>
      <c r="EA5" s="229"/>
    </row>
    <row r="6" spans="1:131" s="230"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7"/>
      <c r="BA6" s="227"/>
      <c r="BB6" s="227"/>
      <c r="BC6" s="227"/>
      <c r="BD6" s="227"/>
      <c r="BE6" s="228"/>
      <c r="BF6" s="228"/>
      <c r="BG6" s="228"/>
      <c r="BH6" s="228"/>
      <c r="BI6" s="228"/>
      <c r="BJ6" s="228"/>
      <c r="BK6" s="228"/>
      <c r="BL6" s="228"/>
      <c r="BM6" s="228"/>
      <c r="BN6" s="228"/>
      <c r="BO6" s="228"/>
      <c r="BP6" s="228"/>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29"/>
    </row>
    <row r="7" spans="1:131" s="230" customFormat="1" ht="26.25" customHeight="1" thickTop="1" x14ac:dyDescent="0.15">
      <c r="A7" s="231">
        <v>
1</v>
      </c>
      <c r="B7" s="777" t="s">
        <v>
388</v>
      </c>
      <c r="C7" s="778"/>
      <c r="D7" s="778"/>
      <c r="E7" s="778"/>
      <c r="F7" s="778"/>
      <c r="G7" s="778"/>
      <c r="H7" s="778"/>
      <c r="I7" s="778"/>
      <c r="J7" s="778"/>
      <c r="K7" s="778"/>
      <c r="L7" s="778"/>
      <c r="M7" s="778"/>
      <c r="N7" s="778"/>
      <c r="O7" s="778"/>
      <c r="P7" s="779"/>
      <c r="Q7" s="780">
        <v>
20986</v>
      </c>
      <c r="R7" s="781"/>
      <c r="S7" s="781"/>
      <c r="T7" s="781"/>
      <c r="U7" s="781"/>
      <c r="V7" s="781">
        <v>
19290</v>
      </c>
      <c r="W7" s="781"/>
      <c r="X7" s="781"/>
      <c r="Y7" s="781"/>
      <c r="Z7" s="781"/>
      <c r="AA7" s="781">
        <v>
1695</v>
      </c>
      <c r="AB7" s="781"/>
      <c r="AC7" s="781"/>
      <c r="AD7" s="781"/>
      <c r="AE7" s="782"/>
      <c r="AF7" s="783">
        <v>
1607</v>
      </c>
      <c r="AG7" s="784"/>
      <c r="AH7" s="784"/>
      <c r="AI7" s="784"/>
      <c r="AJ7" s="785"/>
      <c r="AK7" s="786" t="s">
        <v>
580</v>
      </c>
      <c r="AL7" s="787"/>
      <c r="AM7" s="787"/>
      <c r="AN7" s="787"/>
      <c r="AO7" s="787"/>
      <c r="AP7" s="787">
        <v>
16734</v>
      </c>
      <c r="AQ7" s="787"/>
      <c r="AR7" s="787"/>
      <c r="AS7" s="787"/>
      <c r="AT7" s="787"/>
      <c r="AU7" s="788"/>
      <c r="AV7" s="788"/>
      <c r="AW7" s="788"/>
      <c r="AX7" s="788"/>
      <c r="AY7" s="789"/>
      <c r="AZ7" s="227"/>
      <c r="BA7" s="227"/>
      <c r="BB7" s="227"/>
      <c r="BC7" s="227"/>
      <c r="BD7" s="227"/>
      <c r="BE7" s="228"/>
      <c r="BF7" s="228"/>
      <c r="BG7" s="228"/>
      <c r="BH7" s="228"/>
      <c r="BI7" s="228"/>
      <c r="BJ7" s="228"/>
      <c r="BK7" s="228"/>
      <c r="BL7" s="228"/>
      <c r="BM7" s="228"/>
      <c r="BN7" s="228"/>
      <c r="BO7" s="228"/>
      <c r="BP7" s="228"/>
      <c r="BQ7" s="231">
        <v>
1</v>
      </c>
      <c r="BR7" s="232"/>
      <c r="BS7" s="774" t="s">
        <v>
581</v>
      </c>
      <c r="BT7" s="775"/>
      <c r="BU7" s="775"/>
      <c r="BV7" s="775"/>
      <c r="BW7" s="775"/>
      <c r="BX7" s="775"/>
      <c r="BY7" s="775"/>
      <c r="BZ7" s="775"/>
      <c r="CA7" s="775"/>
      <c r="CB7" s="775"/>
      <c r="CC7" s="775"/>
      <c r="CD7" s="775"/>
      <c r="CE7" s="775"/>
      <c r="CF7" s="775"/>
      <c r="CG7" s="790"/>
      <c r="CH7" s="771">
        <v>
436</v>
      </c>
      <c r="CI7" s="772"/>
      <c r="CJ7" s="772"/>
      <c r="CK7" s="772"/>
      <c r="CL7" s="773"/>
      <c r="CM7" s="771">
        <v>
370</v>
      </c>
      <c r="CN7" s="772"/>
      <c r="CO7" s="772"/>
      <c r="CP7" s="772"/>
      <c r="CQ7" s="773"/>
      <c r="CR7" s="771">
        <v>
261</v>
      </c>
      <c r="CS7" s="772"/>
      <c r="CT7" s="772"/>
      <c r="CU7" s="772"/>
      <c r="CV7" s="773"/>
      <c r="CW7" s="771" t="s">
        <v>
580</v>
      </c>
      <c r="CX7" s="772"/>
      <c r="CY7" s="772"/>
      <c r="CZ7" s="772"/>
      <c r="DA7" s="773"/>
      <c r="DB7" s="771" t="s">
        <v>
580</v>
      </c>
      <c r="DC7" s="772"/>
      <c r="DD7" s="772"/>
      <c r="DE7" s="772"/>
      <c r="DF7" s="773"/>
      <c r="DG7" s="771" t="s">
        <v>
580</v>
      </c>
      <c r="DH7" s="772"/>
      <c r="DI7" s="772"/>
      <c r="DJ7" s="772"/>
      <c r="DK7" s="773"/>
      <c r="DL7" s="771" t="s">
        <v>
580</v>
      </c>
      <c r="DM7" s="772"/>
      <c r="DN7" s="772"/>
      <c r="DO7" s="772"/>
      <c r="DP7" s="773"/>
      <c r="DQ7" s="771" t="s">
        <v>
580</v>
      </c>
      <c r="DR7" s="772"/>
      <c r="DS7" s="772"/>
      <c r="DT7" s="772"/>
      <c r="DU7" s="773"/>
      <c r="DV7" s="774"/>
      <c r="DW7" s="775"/>
      <c r="DX7" s="775"/>
      <c r="DY7" s="775"/>
      <c r="DZ7" s="776"/>
      <c r="EA7" s="229"/>
    </row>
    <row r="8" spans="1:131" s="230" customFormat="1" ht="26.25" customHeight="1" x14ac:dyDescent="0.15">
      <c r="A8" s="233">
        <v>
2</v>
      </c>
      <c r="B8" s="808" t="s">
        <v>
389</v>
      </c>
      <c r="C8" s="809"/>
      <c r="D8" s="809"/>
      <c r="E8" s="809"/>
      <c r="F8" s="809"/>
      <c r="G8" s="809"/>
      <c r="H8" s="809"/>
      <c r="I8" s="809"/>
      <c r="J8" s="809"/>
      <c r="K8" s="809"/>
      <c r="L8" s="809"/>
      <c r="M8" s="809"/>
      <c r="N8" s="809"/>
      <c r="O8" s="809"/>
      <c r="P8" s="810"/>
      <c r="Q8" s="811">
        <v>
6</v>
      </c>
      <c r="R8" s="812"/>
      <c r="S8" s="812"/>
      <c r="T8" s="812"/>
      <c r="U8" s="812"/>
      <c r="V8" s="812">
        <v>
6</v>
      </c>
      <c r="W8" s="812"/>
      <c r="X8" s="812"/>
      <c r="Y8" s="812"/>
      <c r="Z8" s="812"/>
      <c r="AA8" s="812" t="s">
        <v>
580</v>
      </c>
      <c r="AB8" s="812"/>
      <c r="AC8" s="812"/>
      <c r="AD8" s="812"/>
      <c r="AE8" s="813"/>
      <c r="AF8" s="814" t="s">
        <v>
125</v>
      </c>
      <c r="AG8" s="815"/>
      <c r="AH8" s="815"/>
      <c r="AI8" s="815"/>
      <c r="AJ8" s="816"/>
      <c r="AK8" s="797" t="s">
        <v>
580</v>
      </c>
      <c r="AL8" s="798"/>
      <c r="AM8" s="798"/>
      <c r="AN8" s="798"/>
      <c r="AO8" s="798"/>
      <c r="AP8" s="798" t="s">
        <v>
580</v>
      </c>
      <c r="AQ8" s="798"/>
      <c r="AR8" s="798"/>
      <c r="AS8" s="798"/>
      <c r="AT8" s="798"/>
      <c r="AU8" s="799"/>
      <c r="AV8" s="799"/>
      <c r="AW8" s="799"/>
      <c r="AX8" s="799"/>
      <c r="AY8" s="800"/>
      <c r="AZ8" s="227"/>
      <c r="BA8" s="227"/>
      <c r="BB8" s="227"/>
      <c r="BC8" s="227"/>
      <c r="BD8" s="227"/>
      <c r="BE8" s="228"/>
      <c r="BF8" s="228"/>
      <c r="BG8" s="228"/>
      <c r="BH8" s="228"/>
      <c r="BI8" s="228"/>
      <c r="BJ8" s="228"/>
      <c r="BK8" s="228"/>
      <c r="BL8" s="228"/>
      <c r="BM8" s="228"/>
      <c r="BN8" s="228"/>
      <c r="BO8" s="228"/>
      <c r="BP8" s="228"/>
      <c r="BQ8" s="233">
        <v>
2</v>
      </c>
      <c r="BR8" s="234"/>
      <c r="BS8" s="801" t="s">
        <v>
582</v>
      </c>
      <c r="BT8" s="802"/>
      <c r="BU8" s="802"/>
      <c r="BV8" s="802"/>
      <c r="BW8" s="802"/>
      <c r="BX8" s="802"/>
      <c r="BY8" s="802"/>
      <c r="BZ8" s="802"/>
      <c r="CA8" s="802"/>
      <c r="CB8" s="802"/>
      <c r="CC8" s="802"/>
      <c r="CD8" s="802"/>
      <c r="CE8" s="802"/>
      <c r="CF8" s="802"/>
      <c r="CG8" s="803"/>
      <c r="CH8" s="804">
        <v>
1</v>
      </c>
      <c r="CI8" s="805"/>
      <c r="CJ8" s="805"/>
      <c r="CK8" s="805"/>
      <c r="CL8" s="806"/>
      <c r="CM8" s="804">
        <v>
374</v>
      </c>
      <c r="CN8" s="805"/>
      <c r="CO8" s="805"/>
      <c r="CP8" s="805"/>
      <c r="CQ8" s="806"/>
      <c r="CR8" s="804">
        <v>
5</v>
      </c>
      <c r="CS8" s="805"/>
      <c r="CT8" s="805"/>
      <c r="CU8" s="805"/>
      <c r="CV8" s="806"/>
      <c r="CW8" s="804" t="s">
        <v>
580</v>
      </c>
      <c r="CX8" s="805"/>
      <c r="CY8" s="805"/>
      <c r="CZ8" s="805"/>
      <c r="DA8" s="806"/>
      <c r="DB8" s="804" t="s">
        <v>
580</v>
      </c>
      <c r="DC8" s="805"/>
      <c r="DD8" s="805"/>
      <c r="DE8" s="805"/>
      <c r="DF8" s="806"/>
      <c r="DG8" s="804" t="s">
        <v>
580</v>
      </c>
      <c r="DH8" s="805"/>
      <c r="DI8" s="805"/>
      <c r="DJ8" s="805"/>
      <c r="DK8" s="806"/>
      <c r="DL8" s="804" t="s">
        <v>
580</v>
      </c>
      <c r="DM8" s="805"/>
      <c r="DN8" s="805"/>
      <c r="DO8" s="805"/>
      <c r="DP8" s="806"/>
      <c r="DQ8" s="804" t="s">
        <v>
580</v>
      </c>
      <c r="DR8" s="805"/>
      <c r="DS8" s="805"/>
      <c r="DT8" s="805"/>
      <c r="DU8" s="806"/>
      <c r="DV8" s="801"/>
      <c r="DW8" s="802"/>
      <c r="DX8" s="802"/>
      <c r="DY8" s="802"/>
      <c r="DZ8" s="807"/>
      <c r="EA8" s="229"/>
    </row>
    <row r="9" spans="1:131" s="230" customFormat="1" ht="26.25" customHeight="1" x14ac:dyDescent="0.15">
      <c r="A9" s="233">
        <v>
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7"/>
      <c r="BA9" s="227"/>
      <c r="BB9" s="227"/>
      <c r="BC9" s="227"/>
      <c r="BD9" s="227"/>
      <c r="BE9" s="228"/>
      <c r="BF9" s="228"/>
      <c r="BG9" s="228"/>
      <c r="BH9" s="228"/>
      <c r="BI9" s="228"/>
      <c r="BJ9" s="228"/>
      <c r="BK9" s="228"/>
      <c r="BL9" s="228"/>
      <c r="BM9" s="228"/>
      <c r="BN9" s="228"/>
      <c r="BO9" s="228"/>
      <c r="BP9" s="228"/>
      <c r="BQ9" s="233">
        <v>
3</v>
      </c>
      <c r="BR9" s="234"/>
      <c r="BS9" s="801" t="s">
        <v>
583</v>
      </c>
      <c r="BT9" s="802"/>
      <c r="BU9" s="802"/>
      <c r="BV9" s="802"/>
      <c r="BW9" s="802"/>
      <c r="BX9" s="802"/>
      <c r="BY9" s="802"/>
      <c r="BZ9" s="802"/>
      <c r="CA9" s="802"/>
      <c r="CB9" s="802"/>
      <c r="CC9" s="802"/>
      <c r="CD9" s="802"/>
      <c r="CE9" s="802"/>
      <c r="CF9" s="802"/>
      <c r="CG9" s="803"/>
      <c r="CH9" s="804">
        <v>
3</v>
      </c>
      <c r="CI9" s="805"/>
      <c r="CJ9" s="805"/>
      <c r="CK9" s="805"/>
      <c r="CL9" s="806"/>
      <c r="CM9" s="804">
        <v>
21</v>
      </c>
      <c r="CN9" s="805"/>
      <c r="CO9" s="805"/>
      <c r="CP9" s="805"/>
      <c r="CQ9" s="806"/>
      <c r="CR9" s="804">
        <v>
5</v>
      </c>
      <c r="CS9" s="805"/>
      <c r="CT9" s="805"/>
      <c r="CU9" s="805"/>
      <c r="CV9" s="806"/>
      <c r="CW9" s="804">
        <v>
3</v>
      </c>
      <c r="CX9" s="805"/>
      <c r="CY9" s="805"/>
      <c r="CZ9" s="805"/>
      <c r="DA9" s="806"/>
      <c r="DB9" s="804" t="s">
        <v>
580</v>
      </c>
      <c r="DC9" s="805"/>
      <c r="DD9" s="805"/>
      <c r="DE9" s="805"/>
      <c r="DF9" s="806"/>
      <c r="DG9" s="804" t="s">
        <v>
580</v>
      </c>
      <c r="DH9" s="805"/>
      <c r="DI9" s="805"/>
      <c r="DJ9" s="805"/>
      <c r="DK9" s="806"/>
      <c r="DL9" s="804" t="s">
        <v>
580</v>
      </c>
      <c r="DM9" s="805"/>
      <c r="DN9" s="805"/>
      <c r="DO9" s="805"/>
      <c r="DP9" s="806"/>
      <c r="DQ9" s="804" t="s">
        <v>
580</v>
      </c>
      <c r="DR9" s="805"/>
      <c r="DS9" s="805"/>
      <c r="DT9" s="805"/>
      <c r="DU9" s="806"/>
      <c r="DV9" s="801"/>
      <c r="DW9" s="802"/>
      <c r="DX9" s="802"/>
      <c r="DY9" s="802"/>
      <c r="DZ9" s="807"/>
      <c r="EA9" s="229"/>
    </row>
    <row r="10" spans="1:131" s="230" customFormat="1" ht="26.25" customHeight="1" x14ac:dyDescent="0.15">
      <c r="A10" s="233">
        <v>
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7"/>
      <c r="BA10" s="227"/>
      <c r="BB10" s="227"/>
      <c r="BC10" s="227"/>
      <c r="BD10" s="227"/>
      <c r="BE10" s="228"/>
      <c r="BF10" s="228"/>
      <c r="BG10" s="228"/>
      <c r="BH10" s="228"/>
      <c r="BI10" s="228"/>
      <c r="BJ10" s="228"/>
      <c r="BK10" s="228"/>
      <c r="BL10" s="228"/>
      <c r="BM10" s="228"/>
      <c r="BN10" s="228"/>
      <c r="BO10" s="228"/>
      <c r="BP10" s="228"/>
      <c r="BQ10" s="233">
        <v>
4</v>
      </c>
      <c r="BR10" s="234"/>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29"/>
    </row>
    <row r="11" spans="1:131" s="230" customFormat="1" ht="26.25" customHeight="1" x14ac:dyDescent="0.15">
      <c r="A11" s="233">
        <v>
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7"/>
      <c r="BA11" s="227"/>
      <c r="BB11" s="227"/>
      <c r="BC11" s="227"/>
      <c r="BD11" s="227"/>
      <c r="BE11" s="228"/>
      <c r="BF11" s="228"/>
      <c r="BG11" s="228"/>
      <c r="BH11" s="228"/>
      <c r="BI11" s="228"/>
      <c r="BJ11" s="228"/>
      <c r="BK11" s="228"/>
      <c r="BL11" s="228"/>
      <c r="BM11" s="228"/>
      <c r="BN11" s="228"/>
      <c r="BO11" s="228"/>
      <c r="BP11" s="228"/>
      <c r="BQ11" s="233">
        <v>
5</v>
      </c>
      <c r="BR11" s="234"/>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29"/>
    </row>
    <row r="12" spans="1:131" s="230" customFormat="1" ht="26.25" customHeight="1" x14ac:dyDescent="0.15">
      <c r="A12" s="233">
        <v>
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7"/>
      <c r="BA12" s="227"/>
      <c r="BB12" s="227"/>
      <c r="BC12" s="227"/>
      <c r="BD12" s="227"/>
      <c r="BE12" s="228"/>
      <c r="BF12" s="228"/>
      <c r="BG12" s="228"/>
      <c r="BH12" s="228"/>
      <c r="BI12" s="228"/>
      <c r="BJ12" s="228"/>
      <c r="BK12" s="228"/>
      <c r="BL12" s="228"/>
      <c r="BM12" s="228"/>
      <c r="BN12" s="228"/>
      <c r="BO12" s="228"/>
      <c r="BP12" s="228"/>
      <c r="BQ12" s="233">
        <v>
6</v>
      </c>
      <c r="BR12" s="234"/>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29"/>
    </row>
    <row r="13" spans="1:131" s="230" customFormat="1" ht="26.25" customHeight="1" x14ac:dyDescent="0.15">
      <c r="A13" s="233">
        <v>
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7"/>
      <c r="BA13" s="227"/>
      <c r="BB13" s="227"/>
      <c r="BC13" s="227"/>
      <c r="BD13" s="227"/>
      <c r="BE13" s="228"/>
      <c r="BF13" s="228"/>
      <c r="BG13" s="228"/>
      <c r="BH13" s="228"/>
      <c r="BI13" s="228"/>
      <c r="BJ13" s="228"/>
      <c r="BK13" s="228"/>
      <c r="BL13" s="228"/>
      <c r="BM13" s="228"/>
      <c r="BN13" s="228"/>
      <c r="BO13" s="228"/>
      <c r="BP13" s="228"/>
      <c r="BQ13" s="233">
        <v>
7</v>
      </c>
      <c r="BR13" s="234"/>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29"/>
    </row>
    <row r="14" spans="1:131" s="230" customFormat="1" ht="26.25" customHeight="1" x14ac:dyDescent="0.15">
      <c r="A14" s="233">
        <v>
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7"/>
      <c r="BA14" s="227"/>
      <c r="BB14" s="227"/>
      <c r="BC14" s="227"/>
      <c r="BD14" s="227"/>
      <c r="BE14" s="228"/>
      <c r="BF14" s="228"/>
      <c r="BG14" s="228"/>
      <c r="BH14" s="228"/>
      <c r="BI14" s="228"/>
      <c r="BJ14" s="228"/>
      <c r="BK14" s="228"/>
      <c r="BL14" s="228"/>
      <c r="BM14" s="228"/>
      <c r="BN14" s="228"/>
      <c r="BO14" s="228"/>
      <c r="BP14" s="228"/>
      <c r="BQ14" s="233">
        <v>
8</v>
      </c>
      <c r="BR14" s="234"/>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29"/>
    </row>
    <row r="15" spans="1:131" s="230" customFormat="1" ht="26.25" customHeight="1" x14ac:dyDescent="0.15">
      <c r="A15" s="233">
        <v>
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7"/>
      <c r="BA15" s="227"/>
      <c r="BB15" s="227"/>
      <c r="BC15" s="227"/>
      <c r="BD15" s="227"/>
      <c r="BE15" s="228"/>
      <c r="BF15" s="228"/>
      <c r="BG15" s="228"/>
      <c r="BH15" s="228"/>
      <c r="BI15" s="228"/>
      <c r="BJ15" s="228"/>
      <c r="BK15" s="228"/>
      <c r="BL15" s="228"/>
      <c r="BM15" s="228"/>
      <c r="BN15" s="228"/>
      <c r="BO15" s="228"/>
      <c r="BP15" s="228"/>
      <c r="BQ15" s="233">
        <v>
9</v>
      </c>
      <c r="BR15" s="234"/>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29"/>
    </row>
    <row r="16" spans="1:131" s="230" customFormat="1" ht="26.25" customHeight="1" x14ac:dyDescent="0.15">
      <c r="A16" s="233">
        <v>
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7"/>
      <c r="BA16" s="227"/>
      <c r="BB16" s="227"/>
      <c r="BC16" s="227"/>
      <c r="BD16" s="227"/>
      <c r="BE16" s="228"/>
      <c r="BF16" s="228"/>
      <c r="BG16" s="228"/>
      <c r="BH16" s="228"/>
      <c r="BI16" s="228"/>
      <c r="BJ16" s="228"/>
      <c r="BK16" s="228"/>
      <c r="BL16" s="228"/>
      <c r="BM16" s="228"/>
      <c r="BN16" s="228"/>
      <c r="BO16" s="228"/>
      <c r="BP16" s="228"/>
      <c r="BQ16" s="233">
        <v>
10</v>
      </c>
      <c r="BR16" s="234"/>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29"/>
    </row>
    <row r="17" spans="1:131" s="230" customFormat="1" ht="26.25" customHeight="1" x14ac:dyDescent="0.15">
      <c r="A17" s="233">
        <v>
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7"/>
      <c r="BA17" s="227"/>
      <c r="BB17" s="227"/>
      <c r="BC17" s="227"/>
      <c r="BD17" s="227"/>
      <c r="BE17" s="228"/>
      <c r="BF17" s="228"/>
      <c r="BG17" s="228"/>
      <c r="BH17" s="228"/>
      <c r="BI17" s="228"/>
      <c r="BJ17" s="228"/>
      <c r="BK17" s="228"/>
      <c r="BL17" s="228"/>
      <c r="BM17" s="228"/>
      <c r="BN17" s="228"/>
      <c r="BO17" s="228"/>
      <c r="BP17" s="228"/>
      <c r="BQ17" s="233">
        <v>
11</v>
      </c>
      <c r="BR17" s="234"/>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29"/>
    </row>
    <row r="18" spans="1:131" s="230" customFormat="1" ht="26.25" customHeight="1" x14ac:dyDescent="0.15">
      <c r="A18" s="233">
        <v>
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7"/>
      <c r="BA18" s="227"/>
      <c r="BB18" s="227"/>
      <c r="BC18" s="227"/>
      <c r="BD18" s="227"/>
      <c r="BE18" s="228"/>
      <c r="BF18" s="228"/>
      <c r="BG18" s="228"/>
      <c r="BH18" s="228"/>
      <c r="BI18" s="228"/>
      <c r="BJ18" s="228"/>
      <c r="BK18" s="228"/>
      <c r="BL18" s="228"/>
      <c r="BM18" s="228"/>
      <c r="BN18" s="228"/>
      <c r="BO18" s="228"/>
      <c r="BP18" s="228"/>
      <c r="BQ18" s="233">
        <v>
12</v>
      </c>
      <c r="BR18" s="234"/>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29"/>
    </row>
    <row r="19" spans="1:131" s="230" customFormat="1" ht="26.25" customHeight="1" x14ac:dyDescent="0.15">
      <c r="A19" s="233">
        <v>
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7"/>
      <c r="BA19" s="227"/>
      <c r="BB19" s="227"/>
      <c r="BC19" s="227"/>
      <c r="BD19" s="227"/>
      <c r="BE19" s="228"/>
      <c r="BF19" s="228"/>
      <c r="BG19" s="228"/>
      <c r="BH19" s="228"/>
      <c r="BI19" s="228"/>
      <c r="BJ19" s="228"/>
      <c r="BK19" s="228"/>
      <c r="BL19" s="228"/>
      <c r="BM19" s="228"/>
      <c r="BN19" s="228"/>
      <c r="BO19" s="228"/>
      <c r="BP19" s="228"/>
      <c r="BQ19" s="233">
        <v>
13</v>
      </c>
      <c r="BR19" s="234"/>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29"/>
    </row>
    <row r="20" spans="1:131" s="230" customFormat="1" ht="26.25" customHeight="1" x14ac:dyDescent="0.15">
      <c r="A20" s="233">
        <v>
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7"/>
      <c r="BA20" s="227"/>
      <c r="BB20" s="227"/>
      <c r="BC20" s="227"/>
      <c r="BD20" s="227"/>
      <c r="BE20" s="228"/>
      <c r="BF20" s="228"/>
      <c r="BG20" s="228"/>
      <c r="BH20" s="228"/>
      <c r="BI20" s="228"/>
      <c r="BJ20" s="228"/>
      <c r="BK20" s="228"/>
      <c r="BL20" s="228"/>
      <c r="BM20" s="228"/>
      <c r="BN20" s="228"/>
      <c r="BO20" s="228"/>
      <c r="BP20" s="228"/>
      <c r="BQ20" s="233">
        <v>
14</v>
      </c>
      <c r="BR20" s="234"/>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29"/>
    </row>
    <row r="21" spans="1:131" s="230" customFormat="1" ht="26.25" customHeight="1" thickBot="1" x14ac:dyDescent="0.2">
      <c r="A21" s="233">
        <v>
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7"/>
      <c r="BA21" s="227"/>
      <c r="BB21" s="227"/>
      <c r="BC21" s="227"/>
      <c r="BD21" s="227"/>
      <c r="BE21" s="228"/>
      <c r="BF21" s="228"/>
      <c r="BG21" s="228"/>
      <c r="BH21" s="228"/>
      <c r="BI21" s="228"/>
      <c r="BJ21" s="228"/>
      <c r="BK21" s="228"/>
      <c r="BL21" s="228"/>
      <c r="BM21" s="228"/>
      <c r="BN21" s="228"/>
      <c r="BO21" s="228"/>
      <c r="BP21" s="228"/>
      <c r="BQ21" s="233">
        <v>
15</v>
      </c>
      <c r="BR21" s="234"/>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29"/>
    </row>
    <row r="22" spans="1:131" s="230" customFormat="1" ht="26.25" customHeight="1" x14ac:dyDescent="0.15">
      <c r="A22" s="233">
        <v>
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
390</v>
      </c>
      <c r="BA22" s="834"/>
      <c r="BB22" s="834"/>
      <c r="BC22" s="834"/>
      <c r="BD22" s="835"/>
      <c r="BE22" s="228"/>
      <c r="BF22" s="228"/>
      <c r="BG22" s="228"/>
      <c r="BH22" s="228"/>
      <c r="BI22" s="228"/>
      <c r="BJ22" s="228"/>
      <c r="BK22" s="228"/>
      <c r="BL22" s="228"/>
      <c r="BM22" s="228"/>
      <c r="BN22" s="228"/>
      <c r="BO22" s="228"/>
      <c r="BP22" s="228"/>
      <c r="BQ22" s="233">
        <v>
16</v>
      </c>
      <c r="BR22" s="234"/>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29"/>
    </row>
    <row r="23" spans="1:131" s="230" customFormat="1" ht="26.25" customHeight="1" thickBot="1" x14ac:dyDescent="0.2">
      <c r="A23" s="235" t="s">
        <v>
391</v>
      </c>
      <c r="B23" s="817" t="s">
        <v>
392</v>
      </c>
      <c r="C23" s="818"/>
      <c r="D23" s="818"/>
      <c r="E23" s="818"/>
      <c r="F23" s="818"/>
      <c r="G23" s="818"/>
      <c r="H23" s="818"/>
      <c r="I23" s="818"/>
      <c r="J23" s="818"/>
      <c r="K23" s="818"/>
      <c r="L23" s="818"/>
      <c r="M23" s="818"/>
      <c r="N23" s="818"/>
      <c r="O23" s="818"/>
      <c r="P23" s="819"/>
      <c r="Q23" s="820">
        <v>
20986</v>
      </c>
      <c r="R23" s="821"/>
      <c r="S23" s="821"/>
      <c r="T23" s="821"/>
      <c r="U23" s="821"/>
      <c r="V23" s="821">
        <v>
19291</v>
      </c>
      <c r="W23" s="821"/>
      <c r="X23" s="821"/>
      <c r="Y23" s="821"/>
      <c r="Z23" s="821"/>
      <c r="AA23" s="821">
        <v>
1695</v>
      </c>
      <c r="AB23" s="821"/>
      <c r="AC23" s="821"/>
      <c r="AD23" s="821"/>
      <c r="AE23" s="822"/>
      <c r="AF23" s="823">
        <v>
1607</v>
      </c>
      <c r="AG23" s="821"/>
      <c r="AH23" s="821"/>
      <c r="AI23" s="821"/>
      <c r="AJ23" s="824"/>
      <c r="AK23" s="825"/>
      <c r="AL23" s="826"/>
      <c r="AM23" s="826"/>
      <c r="AN23" s="826"/>
      <c r="AO23" s="826"/>
      <c r="AP23" s="821">
        <f>
SUM(AP7:AT22)</f>
        <v>
16734</v>
      </c>
      <c r="AQ23" s="821"/>
      <c r="AR23" s="821"/>
      <c r="AS23" s="821"/>
      <c r="AT23" s="821"/>
      <c r="AU23" s="837"/>
      <c r="AV23" s="837"/>
      <c r="AW23" s="837"/>
      <c r="AX23" s="837"/>
      <c r="AY23" s="838"/>
      <c r="AZ23" s="839" t="s">
        <v>
125</v>
      </c>
      <c r="BA23" s="840"/>
      <c r="BB23" s="840"/>
      <c r="BC23" s="840"/>
      <c r="BD23" s="841"/>
      <c r="BE23" s="228"/>
      <c r="BF23" s="228"/>
      <c r="BG23" s="228"/>
      <c r="BH23" s="228"/>
      <c r="BI23" s="228"/>
      <c r="BJ23" s="228"/>
      <c r="BK23" s="228"/>
      <c r="BL23" s="228"/>
      <c r="BM23" s="228"/>
      <c r="BN23" s="228"/>
      <c r="BO23" s="228"/>
      <c r="BP23" s="228"/>
      <c r="BQ23" s="233">
        <v>
17</v>
      </c>
      <c r="BR23" s="234"/>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29"/>
    </row>
    <row r="24" spans="1:131" s="230" customFormat="1" ht="26.25" customHeight="1" x14ac:dyDescent="0.15">
      <c r="A24" s="836" t="s">
        <v>
393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7"/>
      <c r="BA24" s="227"/>
      <c r="BB24" s="227"/>
      <c r="BC24" s="227"/>
      <c r="BD24" s="227"/>
      <c r="BE24" s="228"/>
      <c r="BF24" s="228"/>
      <c r="BG24" s="228"/>
      <c r="BH24" s="228"/>
      <c r="BI24" s="228"/>
      <c r="BJ24" s="228"/>
      <c r="BK24" s="228"/>
      <c r="BL24" s="228"/>
      <c r="BM24" s="228"/>
      <c r="BN24" s="228"/>
      <c r="BO24" s="228"/>
      <c r="BP24" s="228"/>
      <c r="BQ24" s="233">
        <v>
18</v>
      </c>
      <c r="BR24" s="234"/>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29"/>
    </row>
    <row r="25" spans="1:131" ht="26.25" customHeight="1" thickBot="1" x14ac:dyDescent="0.2">
      <c r="A25" s="753" t="s">
        <v>
394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7"/>
      <c r="BK25" s="227"/>
      <c r="BL25" s="227"/>
      <c r="BM25" s="227"/>
      <c r="BN25" s="227"/>
      <c r="BO25" s="236"/>
      <c r="BP25" s="236"/>
      <c r="BQ25" s="233">
        <v>
19</v>
      </c>
      <c r="BR25" s="234"/>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5"/>
    </row>
    <row r="26" spans="1:131" ht="26.25" customHeight="1" x14ac:dyDescent="0.15">
      <c r="A26" s="755" t="s">
        <v>
371</v>
      </c>
      <c r="B26" s="756"/>
      <c r="C26" s="756"/>
      <c r="D26" s="756"/>
      <c r="E26" s="756"/>
      <c r="F26" s="756"/>
      <c r="G26" s="756"/>
      <c r="H26" s="756"/>
      <c r="I26" s="756"/>
      <c r="J26" s="756"/>
      <c r="K26" s="756"/>
      <c r="L26" s="756"/>
      <c r="M26" s="756"/>
      <c r="N26" s="756"/>
      <c r="O26" s="756"/>
      <c r="P26" s="757"/>
      <c r="Q26" s="761" t="s">
        <v>
395</v>
      </c>
      <c r="R26" s="762"/>
      <c r="S26" s="762"/>
      <c r="T26" s="762"/>
      <c r="U26" s="763"/>
      <c r="V26" s="761" t="s">
        <v>
396</v>
      </c>
      <c r="W26" s="762"/>
      <c r="X26" s="762"/>
      <c r="Y26" s="762"/>
      <c r="Z26" s="763"/>
      <c r="AA26" s="761" t="s">
        <v>
397</v>
      </c>
      <c r="AB26" s="762"/>
      <c r="AC26" s="762"/>
      <c r="AD26" s="762"/>
      <c r="AE26" s="762"/>
      <c r="AF26" s="842" t="s">
        <v>
398</v>
      </c>
      <c r="AG26" s="843"/>
      <c r="AH26" s="843"/>
      <c r="AI26" s="843"/>
      <c r="AJ26" s="844"/>
      <c r="AK26" s="762" t="s">
        <v>
399</v>
      </c>
      <c r="AL26" s="762"/>
      <c r="AM26" s="762"/>
      <c r="AN26" s="762"/>
      <c r="AO26" s="763"/>
      <c r="AP26" s="761" t="s">
        <v>
400</v>
      </c>
      <c r="AQ26" s="762"/>
      <c r="AR26" s="762"/>
      <c r="AS26" s="762"/>
      <c r="AT26" s="763"/>
      <c r="AU26" s="761" t="s">
        <v>
401</v>
      </c>
      <c r="AV26" s="762"/>
      <c r="AW26" s="762"/>
      <c r="AX26" s="762"/>
      <c r="AY26" s="763"/>
      <c r="AZ26" s="761" t="s">
        <v>
402</v>
      </c>
      <c r="BA26" s="762"/>
      <c r="BB26" s="762"/>
      <c r="BC26" s="762"/>
      <c r="BD26" s="763"/>
      <c r="BE26" s="761" t="s">
        <v>
378</v>
      </c>
      <c r="BF26" s="762"/>
      <c r="BG26" s="762"/>
      <c r="BH26" s="762"/>
      <c r="BI26" s="768"/>
      <c r="BJ26" s="227"/>
      <c r="BK26" s="227"/>
      <c r="BL26" s="227"/>
      <c r="BM26" s="227"/>
      <c r="BN26" s="227"/>
      <c r="BO26" s="236"/>
      <c r="BP26" s="236"/>
      <c r="BQ26" s="233">
        <v>
20</v>
      </c>
      <c r="BR26" s="234"/>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5"/>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7"/>
      <c r="BK27" s="227"/>
      <c r="BL27" s="227"/>
      <c r="BM27" s="227"/>
      <c r="BN27" s="227"/>
      <c r="BO27" s="236"/>
      <c r="BP27" s="236"/>
      <c r="BQ27" s="233">
        <v>
21</v>
      </c>
      <c r="BR27" s="234"/>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5"/>
    </row>
    <row r="28" spans="1:131" ht="26.25" customHeight="1" thickTop="1" x14ac:dyDescent="0.15">
      <c r="A28" s="237">
        <v>
1</v>
      </c>
      <c r="B28" s="777" t="s">
        <v>
403</v>
      </c>
      <c r="C28" s="778"/>
      <c r="D28" s="778"/>
      <c r="E28" s="778"/>
      <c r="F28" s="778"/>
      <c r="G28" s="778"/>
      <c r="H28" s="778"/>
      <c r="I28" s="778"/>
      <c r="J28" s="778"/>
      <c r="K28" s="778"/>
      <c r="L28" s="778"/>
      <c r="M28" s="778"/>
      <c r="N28" s="778"/>
      <c r="O28" s="778"/>
      <c r="P28" s="779"/>
      <c r="Q28" s="850">
        <v>
5289</v>
      </c>
      <c r="R28" s="851"/>
      <c r="S28" s="851"/>
      <c r="T28" s="851"/>
      <c r="U28" s="851"/>
      <c r="V28" s="851">
        <v>
5071</v>
      </c>
      <c r="W28" s="851"/>
      <c r="X28" s="851"/>
      <c r="Y28" s="851"/>
      <c r="Z28" s="851"/>
      <c r="AA28" s="851">
        <v>
218</v>
      </c>
      <c r="AB28" s="851"/>
      <c r="AC28" s="851"/>
      <c r="AD28" s="851"/>
      <c r="AE28" s="852"/>
      <c r="AF28" s="853">
        <v>
218</v>
      </c>
      <c r="AG28" s="851"/>
      <c r="AH28" s="851"/>
      <c r="AI28" s="851"/>
      <c r="AJ28" s="854"/>
      <c r="AK28" s="855">
        <v>
367</v>
      </c>
      <c r="AL28" s="856"/>
      <c r="AM28" s="856"/>
      <c r="AN28" s="856"/>
      <c r="AO28" s="856"/>
      <c r="AP28" s="856" t="s">
        <v>
580</v>
      </c>
      <c r="AQ28" s="856"/>
      <c r="AR28" s="856"/>
      <c r="AS28" s="856"/>
      <c r="AT28" s="856"/>
      <c r="AU28" s="856" t="s">
        <v>
580</v>
      </c>
      <c r="AV28" s="856"/>
      <c r="AW28" s="856"/>
      <c r="AX28" s="856"/>
      <c r="AY28" s="856"/>
      <c r="AZ28" s="857" t="s">
        <v>
580</v>
      </c>
      <c r="BA28" s="857"/>
      <c r="BB28" s="857"/>
      <c r="BC28" s="857"/>
      <c r="BD28" s="857"/>
      <c r="BE28" s="848"/>
      <c r="BF28" s="848"/>
      <c r="BG28" s="848"/>
      <c r="BH28" s="848"/>
      <c r="BI28" s="849"/>
      <c r="BJ28" s="227"/>
      <c r="BK28" s="227"/>
      <c r="BL28" s="227"/>
      <c r="BM28" s="227"/>
      <c r="BN28" s="227"/>
      <c r="BO28" s="236"/>
      <c r="BP28" s="236"/>
      <c r="BQ28" s="233">
        <v>
22</v>
      </c>
      <c r="BR28" s="234"/>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5"/>
    </row>
    <row r="29" spans="1:131" ht="26.25" customHeight="1" x14ac:dyDescent="0.15">
      <c r="A29" s="237">
        <v>
2</v>
      </c>
      <c r="B29" s="808" t="s">
        <v>
404</v>
      </c>
      <c r="C29" s="809"/>
      <c r="D29" s="809"/>
      <c r="E29" s="809"/>
      <c r="F29" s="809"/>
      <c r="G29" s="809"/>
      <c r="H29" s="809"/>
      <c r="I29" s="809"/>
      <c r="J29" s="809"/>
      <c r="K29" s="809"/>
      <c r="L29" s="809"/>
      <c r="M29" s="809"/>
      <c r="N29" s="809"/>
      <c r="O29" s="809"/>
      <c r="P29" s="810"/>
      <c r="Q29" s="811">
        <v>
3569</v>
      </c>
      <c r="R29" s="812"/>
      <c r="S29" s="812"/>
      <c r="T29" s="812"/>
      <c r="U29" s="812"/>
      <c r="V29" s="812">
        <v>
3474</v>
      </c>
      <c r="W29" s="812"/>
      <c r="X29" s="812"/>
      <c r="Y29" s="812"/>
      <c r="Z29" s="812"/>
      <c r="AA29" s="812">
        <v>
95</v>
      </c>
      <c r="AB29" s="812"/>
      <c r="AC29" s="812"/>
      <c r="AD29" s="812"/>
      <c r="AE29" s="813"/>
      <c r="AF29" s="814">
        <v>
95</v>
      </c>
      <c r="AG29" s="815"/>
      <c r="AH29" s="815"/>
      <c r="AI29" s="815"/>
      <c r="AJ29" s="816"/>
      <c r="AK29" s="863">
        <v>
570</v>
      </c>
      <c r="AL29" s="859"/>
      <c r="AM29" s="859"/>
      <c r="AN29" s="859"/>
      <c r="AO29" s="859"/>
      <c r="AP29" s="859" t="s">
        <v>
580</v>
      </c>
      <c r="AQ29" s="859"/>
      <c r="AR29" s="859"/>
      <c r="AS29" s="859"/>
      <c r="AT29" s="859"/>
      <c r="AU29" s="859" t="s">
        <v>
580</v>
      </c>
      <c r="AV29" s="859"/>
      <c r="AW29" s="859"/>
      <c r="AX29" s="859"/>
      <c r="AY29" s="859"/>
      <c r="AZ29" s="860" t="s">
        <v>
580</v>
      </c>
      <c r="BA29" s="860"/>
      <c r="BB29" s="860"/>
      <c r="BC29" s="860"/>
      <c r="BD29" s="860"/>
      <c r="BE29" s="861"/>
      <c r="BF29" s="861"/>
      <c r="BG29" s="861"/>
      <c r="BH29" s="861"/>
      <c r="BI29" s="862"/>
      <c r="BJ29" s="227"/>
      <c r="BK29" s="227"/>
      <c r="BL29" s="227"/>
      <c r="BM29" s="227"/>
      <c r="BN29" s="227"/>
      <c r="BO29" s="236"/>
      <c r="BP29" s="236"/>
      <c r="BQ29" s="233">
        <v>
23</v>
      </c>
      <c r="BR29" s="234"/>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5"/>
    </row>
    <row r="30" spans="1:131" ht="26.25" customHeight="1" x14ac:dyDescent="0.15">
      <c r="A30" s="237">
        <v>
3</v>
      </c>
      <c r="B30" s="808" t="s">
        <v>
405</v>
      </c>
      <c r="C30" s="809"/>
      <c r="D30" s="809"/>
      <c r="E30" s="809"/>
      <c r="F30" s="809"/>
      <c r="G30" s="809"/>
      <c r="H30" s="809"/>
      <c r="I30" s="809"/>
      <c r="J30" s="809"/>
      <c r="K30" s="809"/>
      <c r="L30" s="809"/>
      <c r="M30" s="809"/>
      <c r="N30" s="809"/>
      <c r="O30" s="809"/>
      <c r="P30" s="810"/>
      <c r="Q30" s="811">
        <v>
2</v>
      </c>
      <c r="R30" s="812"/>
      <c r="S30" s="812"/>
      <c r="T30" s="812"/>
      <c r="U30" s="812"/>
      <c r="V30" s="812">
        <v>
2</v>
      </c>
      <c r="W30" s="812"/>
      <c r="X30" s="812"/>
      <c r="Y30" s="812"/>
      <c r="Z30" s="812"/>
      <c r="AA30" s="812" t="s">
        <v>
580</v>
      </c>
      <c r="AB30" s="812"/>
      <c r="AC30" s="812"/>
      <c r="AD30" s="812"/>
      <c r="AE30" s="813"/>
      <c r="AF30" s="814" t="s">
        <v>
125</v>
      </c>
      <c r="AG30" s="815"/>
      <c r="AH30" s="815"/>
      <c r="AI30" s="815"/>
      <c r="AJ30" s="816"/>
      <c r="AK30" s="863" t="s">
        <v>
580</v>
      </c>
      <c r="AL30" s="859"/>
      <c r="AM30" s="859"/>
      <c r="AN30" s="859"/>
      <c r="AO30" s="859"/>
      <c r="AP30" s="859" t="s">
        <v>
580</v>
      </c>
      <c r="AQ30" s="859"/>
      <c r="AR30" s="859"/>
      <c r="AS30" s="859"/>
      <c r="AT30" s="859"/>
      <c r="AU30" s="858" t="s">
        <v>
580</v>
      </c>
      <c r="AV30" s="859"/>
      <c r="AW30" s="859"/>
      <c r="AX30" s="859"/>
      <c r="AY30" s="859"/>
      <c r="AZ30" s="860" t="s">
        <v>
580</v>
      </c>
      <c r="BA30" s="860"/>
      <c r="BB30" s="860"/>
      <c r="BC30" s="860"/>
      <c r="BD30" s="860"/>
      <c r="BE30" s="861"/>
      <c r="BF30" s="861"/>
      <c r="BG30" s="861"/>
      <c r="BH30" s="861"/>
      <c r="BI30" s="862"/>
      <c r="BJ30" s="227"/>
      <c r="BK30" s="227"/>
      <c r="BL30" s="227"/>
      <c r="BM30" s="227"/>
      <c r="BN30" s="227"/>
      <c r="BO30" s="236"/>
      <c r="BP30" s="236"/>
      <c r="BQ30" s="233">
        <v>
24</v>
      </c>
      <c r="BR30" s="234"/>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5"/>
    </row>
    <row r="31" spans="1:131" ht="26.25" customHeight="1" x14ac:dyDescent="0.15">
      <c r="A31" s="237">
        <v>
4</v>
      </c>
      <c r="B31" s="808" t="s">
        <v>
406</v>
      </c>
      <c r="C31" s="809"/>
      <c r="D31" s="809"/>
      <c r="E31" s="809"/>
      <c r="F31" s="809"/>
      <c r="G31" s="809"/>
      <c r="H31" s="809"/>
      <c r="I31" s="809"/>
      <c r="J31" s="809"/>
      <c r="K31" s="809"/>
      <c r="L31" s="809"/>
      <c r="M31" s="809"/>
      <c r="N31" s="809"/>
      <c r="O31" s="809"/>
      <c r="P31" s="810"/>
      <c r="Q31" s="811">
        <v>
662</v>
      </c>
      <c r="R31" s="812"/>
      <c r="S31" s="812"/>
      <c r="T31" s="812"/>
      <c r="U31" s="812"/>
      <c r="V31" s="812">
        <v>
661</v>
      </c>
      <c r="W31" s="812"/>
      <c r="X31" s="812"/>
      <c r="Y31" s="812"/>
      <c r="Z31" s="812"/>
      <c r="AA31" s="812">
        <v>
2</v>
      </c>
      <c r="AB31" s="812"/>
      <c r="AC31" s="812"/>
      <c r="AD31" s="812"/>
      <c r="AE31" s="813"/>
      <c r="AF31" s="814">
        <v>
2</v>
      </c>
      <c r="AG31" s="815"/>
      <c r="AH31" s="815"/>
      <c r="AI31" s="815"/>
      <c r="AJ31" s="816"/>
      <c r="AK31" s="863">
        <v>
142</v>
      </c>
      <c r="AL31" s="859"/>
      <c r="AM31" s="859"/>
      <c r="AN31" s="859"/>
      <c r="AO31" s="859"/>
      <c r="AP31" s="859" t="s">
        <v>
580</v>
      </c>
      <c r="AQ31" s="859"/>
      <c r="AR31" s="859"/>
      <c r="AS31" s="859"/>
      <c r="AT31" s="859"/>
      <c r="AU31" s="859" t="s">
        <v>
580</v>
      </c>
      <c r="AV31" s="859"/>
      <c r="AW31" s="859"/>
      <c r="AX31" s="859"/>
      <c r="AY31" s="859"/>
      <c r="AZ31" s="860" t="s">
        <v>
580</v>
      </c>
      <c r="BA31" s="860"/>
      <c r="BB31" s="860"/>
      <c r="BC31" s="860"/>
      <c r="BD31" s="860"/>
      <c r="BE31" s="861"/>
      <c r="BF31" s="861"/>
      <c r="BG31" s="861"/>
      <c r="BH31" s="861"/>
      <c r="BI31" s="862"/>
      <c r="BJ31" s="227"/>
      <c r="BK31" s="227"/>
      <c r="BL31" s="227"/>
      <c r="BM31" s="227"/>
      <c r="BN31" s="227"/>
      <c r="BO31" s="236"/>
      <c r="BP31" s="236"/>
      <c r="BQ31" s="233">
        <v>
25</v>
      </c>
      <c r="BR31" s="234"/>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5"/>
    </row>
    <row r="32" spans="1:131" ht="26.25" customHeight="1" x14ac:dyDescent="0.15">
      <c r="A32" s="237">
        <v>
5</v>
      </c>
      <c r="B32" s="808" t="s">
        <v>
407</v>
      </c>
      <c r="C32" s="809"/>
      <c r="D32" s="809"/>
      <c r="E32" s="809"/>
      <c r="F32" s="809"/>
      <c r="G32" s="809"/>
      <c r="H32" s="809"/>
      <c r="I32" s="809"/>
      <c r="J32" s="809"/>
      <c r="K32" s="809"/>
      <c r="L32" s="809"/>
      <c r="M32" s="809"/>
      <c r="N32" s="809"/>
      <c r="O32" s="809"/>
      <c r="P32" s="810"/>
      <c r="Q32" s="811">
        <v>
1332</v>
      </c>
      <c r="R32" s="812"/>
      <c r="S32" s="812"/>
      <c r="T32" s="812"/>
      <c r="U32" s="812"/>
      <c r="V32" s="812">
        <v>
1092</v>
      </c>
      <c r="W32" s="812"/>
      <c r="X32" s="812"/>
      <c r="Y32" s="812"/>
      <c r="Z32" s="812"/>
      <c r="AA32" s="812">
        <v>
240</v>
      </c>
      <c r="AB32" s="812"/>
      <c r="AC32" s="812"/>
      <c r="AD32" s="812"/>
      <c r="AE32" s="813"/>
      <c r="AF32" s="814">
        <v>
1436</v>
      </c>
      <c r="AG32" s="815"/>
      <c r="AH32" s="815"/>
      <c r="AI32" s="815"/>
      <c r="AJ32" s="816"/>
      <c r="AK32" s="863">
        <v>
6</v>
      </c>
      <c r="AL32" s="859"/>
      <c r="AM32" s="859"/>
      <c r="AN32" s="859"/>
      <c r="AO32" s="859"/>
      <c r="AP32" s="859">
        <v>
3979</v>
      </c>
      <c r="AQ32" s="859"/>
      <c r="AR32" s="859"/>
      <c r="AS32" s="859"/>
      <c r="AT32" s="859"/>
      <c r="AU32" s="859">
        <v>
12</v>
      </c>
      <c r="AV32" s="859"/>
      <c r="AW32" s="859"/>
      <c r="AX32" s="859"/>
      <c r="AY32" s="859"/>
      <c r="AZ32" s="860" t="s">
        <v>
580</v>
      </c>
      <c r="BA32" s="860"/>
      <c r="BB32" s="860"/>
      <c r="BC32" s="860"/>
      <c r="BD32" s="860"/>
      <c r="BE32" s="861" t="s">
        <v>
408</v>
      </c>
      <c r="BF32" s="861"/>
      <c r="BG32" s="861"/>
      <c r="BH32" s="861"/>
      <c r="BI32" s="862"/>
      <c r="BJ32" s="227"/>
      <c r="BK32" s="227"/>
      <c r="BL32" s="227"/>
      <c r="BM32" s="227"/>
      <c r="BN32" s="227"/>
      <c r="BO32" s="236"/>
      <c r="BP32" s="236"/>
      <c r="BQ32" s="233">
        <v>
26</v>
      </c>
      <c r="BR32" s="234"/>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5"/>
    </row>
    <row r="33" spans="1:131" ht="26.25" customHeight="1" x14ac:dyDescent="0.15">
      <c r="A33" s="237">
        <v>
6</v>
      </c>
      <c r="B33" s="808" t="s">
        <v>
409</v>
      </c>
      <c r="C33" s="809"/>
      <c r="D33" s="809"/>
      <c r="E33" s="809"/>
      <c r="F33" s="809"/>
      <c r="G33" s="809"/>
      <c r="H33" s="809"/>
      <c r="I33" s="809"/>
      <c r="J33" s="809"/>
      <c r="K33" s="809"/>
      <c r="L33" s="809"/>
      <c r="M33" s="809"/>
      <c r="N33" s="809"/>
      <c r="O33" s="809"/>
      <c r="P33" s="810"/>
      <c r="Q33" s="811">
        <v>
1251</v>
      </c>
      <c r="R33" s="812"/>
      <c r="S33" s="812"/>
      <c r="T33" s="812"/>
      <c r="U33" s="812"/>
      <c r="V33" s="812">
        <v>
1249</v>
      </c>
      <c r="W33" s="812"/>
      <c r="X33" s="812"/>
      <c r="Y33" s="812"/>
      <c r="Z33" s="812"/>
      <c r="AA33" s="812">
        <v>
2</v>
      </c>
      <c r="AB33" s="812"/>
      <c r="AC33" s="812"/>
      <c r="AD33" s="812"/>
      <c r="AE33" s="813"/>
      <c r="AF33" s="814">
        <v>
100</v>
      </c>
      <c r="AG33" s="815"/>
      <c r="AH33" s="815"/>
      <c r="AI33" s="815"/>
      <c r="AJ33" s="816"/>
      <c r="AK33" s="863">
        <v>
450</v>
      </c>
      <c r="AL33" s="859"/>
      <c r="AM33" s="859"/>
      <c r="AN33" s="859"/>
      <c r="AO33" s="859"/>
      <c r="AP33" s="859">
        <v>
5533</v>
      </c>
      <c r="AQ33" s="859"/>
      <c r="AR33" s="859"/>
      <c r="AS33" s="859"/>
      <c r="AT33" s="859"/>
      <c r="AU33" s="859">
        <v>
4127</v>
      </c>
      <c r="AV33" s="859"/>
      <c r="AW33" s="859"/>
      <c r="AX33" s="859"/>
      <c r="AY33" s="859"/>
      <c r="AZ33" s="860" t="s">
        <v>
580</v>
      </c>
      <c r="BA33" s="860"/>
      <c r="BB33" s="860"/>
      <c r="BC33" s="860"/>
      <c r="BD33" s="860"/>
      <c r="BE33" s="861" t="s">
        <v>
410</v>
      </c>
      <c r="BF33" s="861"/>
      <c r="BG33" s="861"/>
      <c r="BH33" s="861"/>
      <c r="BI33" s="862"/>
      <c r="BJ33" s="227"/>
      <c r="BK33" s="227"/>
      <c r="BL33" s="227"/>
      <c r="BM33" s="227"/>
      <c r="BN33" s="227"/>
      <c r="BO33" s="236"/>
      <c r="BP33" s="236"/>
      <c r="BQ33" s="233">
        <v>
27</v>
      </c>
      <c r="BR33" s="234"/>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5"/>
    </row>
    <row r="34" spans="1:131" ht="26.25" customHeight="1" x14ac:dyDescent="0.15">
      <c r="A34" s="237">
        <v>
7</v>
      </c>
      <c r="B34" s="808" t="s">
        <v>
411</v>
      </c>
      <c r="C34" s="809"/>
      <c r="D34" s="809"/>
      <c r="E34" s="809"/>
      <c r="F34" s="809"/>
      <c r="G34" s="809"/>
      <c r="H34" s="809"/>
      <c r="I34" s="809"/>
      <c r="J34" s="809"/>
      <c r="K34" s="809"/>
      <c r="L34" s="809"/>
      <c r="M34" s="809"/>
      <c r="N34" s="809"/>
      <c r="O34" s="809"/>
      <c r="P34" s="810"/>
      <c r="Q34" s="811">
        <v>
134</v>
      </c>
      <c r="R34" s="812"/>
      <c r="S34" s="812"/>
      <c r="T34" s="812"/>
      <c r="U34" s="812"/>
      <c r="V34" s="812">
        <v>
134</v>
      </c>
      <c r="W34" s="812"/>
      <c r="X34" s="812"/>
      <c r="Y34" s="812"/>
      <c r="Z34" s="812"/>
      <c r="AA34" s="812">
        <v>
0</v>
      </c>
      <c r="AB34" s="812"/>
      <c r="AC34" s="812"/>
      <c r="AD34" s="812"/>
      <c r="AE34" s="813"/>
      <c r="AF34" s="814">
        <v>
0</v>
      </c>
      <c r="AG34" s="815"/>
      <c r="AH34" s="815"/>
      <c r="AI34" s="815"/>
      <c r="AJ34" s="816"/>
      <c r="AK34" s="863">
        <v>
72</v>
      </c>
      <c r="AL34" s="859"/>
      <c r="AM34" s="859"/>
      <c r="AN34" s="859"/>
      <c r="AO34" s="859"/>
      <c r="AP34" s="859">
        <v>
816</v>
      </c>
      <c r="AQ34" s="859"/>
      <c r="AR34" s="859"/>
      <c r="AS34" s="859"/>
      <c r="AT34" s="859"/>
      <c r="AU34" s="859">
        <v>
816</v>
      </c>
      <c r="AV34" s="859"/>
      <c r="AW34" s="859"/>
      <c r="AX34" s="859"/>
      <c r="AY34" s="859"/>
      <c r="AZ34" s="860" t="s">
        <v>
580</v>
      </c>
      <c r="BA34" s="860"/>
      <c r="BB34" s="860"/>
      <c r="BC34" s="860"/>
      <c r="BD34" s="860"/>
      <c r="BE34" s="861" t="s">
        <v>
412</v>
      </c>
      <c r="BF34" s="861"/>
      <c r="BG34" s="861"/>
      <c r="BH34" s="861"/>
      <c r="BI34" s="862"/>
      <c r="BJ34" s="227"/>
      <c r="BK34" s="227"/>
      <c r="BL34" s="227"/>
      <c r="BM34" s="227"/>
      <c r="BN34" s="227"/>
      <c r="BO34" s="236"/>
      <c r="BP34" s="236"/>
      <c r="BQ34" s="233">
        <v>
28</v>
      </c>
      <c r="BR34" s="234"/>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5"/>
    </row>
    <row r="35" spans="1:131" ht="26.25" customHeight="1" x14ac:dyDescent="0.15">
      <c r="A35" s="237">
        <v>
8</v>
      </c>
      <c r="B35" s="808" t="s">
        <v>
413</v>
      </c>
      <c r="C35" s="809"/>
      <c r="D35" s="809"/>
      <c r="E35" s="809"/>
      <c r="F35" s="809"/>
      <c r="G35" s="809"/>
      <c r="H35" s="809"/>
      <c r="I35" s="809"/>
      <c r="J35" s="809"/>
      <c r="K35" s="809"/>
      <c r="L35" s="809"/>
      <c r="M35" s="809"/>
      <c r="N35" s="809"/>
      <c r="O35" s="809"/>
      <c r="P35" s="810"/>
      <c r="Q35" s="811">
        <v>
125</v>
      </c>
      <c r="R35" s="812"/>
      <c r="S35" s="812"/>
      <c r="T35" s="812"/>
      <c r="U35" s="812"/>
      <c r="V35" s="812">
        <v>
106</v>
      </c>
      <c r="W35" s="812"/>
      <c r="X35" s="812"/>
      <c r="Y35" s="812"/>
      <c r="Z35" s="812"/>
      <c r="AA35" s="812">
        <v>
19</v>
      </c>
      <c r="AB35" s="812"/>
      <c r="AC35" s="812"/>
      <c r="AD35" s="812"/>
      <c r="AE35" s="813"/>
      <c r="AF35" s="814">
        <v>
84</v>
      </c>
      <c r="AG35" s="815"/>
      <c r="AH35" s="815"/>
      <c r="AI35" s="815"/>
      <c r="AJ35" s="816"/>
      <c r="AK35" s="863">
        <v>
62</v>
      </c>
      <c r="AL35" s="859"/>
      <c r="AM35" s="859"/>
      <c r="AN35" s="859"/>
      <c r="AO35" s="859"/>
      <c r="AP35" s="859" t="s">
        <v>
580</v>
      </c>
      <c r="AQ35" s="859"/>
      <c r="AR35" s="859"/>
      <c r="AS35" s="859"/>
      <c r="AT35" s="859"/>
      <c r="AU35" s="859">
        <v>
35</v>
      </c>
      <c r="AV35" s="859"/>
      <c r="AW35" s="859"/>
      <c r="AX35" s="859"/>
      <c r="AY35" s="859"/>
      <c r="AZ35" s="860" t="s">
        <v>
580</v>
      </c>
      <c r="BA35" s="860"/>
      <c r="BB35" s="860"/>
      <c r="BC35" s="860"/>
      <c r="BD35" s="860"/>
      <c r="BE35" s="861" t="s">
        <v>
412</v>
      </c>
      <c r="BF35" s="861"/>
      <c r="BG35" s="861"/>
      <c r="BH35" s="861"/>
      <c r="BI35" s="862"/>
      <c r="BJ35" s="227"/>
      <c r="BK35" s="227"/>
      <c r="BL35" s="227"/>
      <c r="BM35" s="227"/>
      <c r="BN35" s="227"/>
      <c r="BO35" s="236"/>
      <c r="BP35" s="236"/>
      <c r="BQ35" s="233">
        <v>
29</v>
      </c>
      <c r="BR35" s="234"/>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5"/>
    </row>
    <row r="36" spans="1:131" ht="26.25" customHeight="1" x14ac:dyDescent="0.15">
      <c r="A36" s="237">
        <v>
9</v>
      </c>
      <c r="B36" s="808" t="s">
        <v>
414</v>
      </c>
      <c r="C36" s="809"/>
      <c r="D36" s="809"/>
      <c r="E36" s="809"/>
      <c r="F36" s="809"/>
      <c r="G36" s="809"/>
      <c r="H36" s="809"/>
      <c r="I36" s="809"/>
      <c r="J36" s="809"/>
      <c r="K36" s="809"/>
      <c r="L36" s="809"/>
      <c r="M36" s="809"/>
      <c r="N36" s="809"/>
      <c r="O36" s="809"/>
      <c r="P36" s="810"/>
      <c r="Q36" s="811">
        <v>
58</v>
      </c>
      <c r="R36" s="812"/>
      <c r="S36" s="812"/>
      <c r="T36" s="812"/>
      <c r="U36" s="812"/>
      <c r="V36" s="812">
        <v>
57</v>
      </c>
      <c r="W36" s="812"/>
      <c r="X36" s="812"/>
      <c r="Y36" s="812"/>
      <c r="Z36" s="812"/>
      <c r="AA36" s="812">
        <v>
1</v>
      </c>
      <c r="AB36" s="812"/>
      <c r="AC36" s="812"/>
      <c r="AD36" s="812"/>
      <c r="AE36" s="813"/>
      <c r="AF36" s="814">
        <v>
40</v>
      </c>
      <c r="AG36" s="815"/>
      <c r="AH36" s="815"/>
      <c r="AI36" s="815"/>
      <c r="AJ36" s="816"/>
      <c r="AK36" s="863">
        <v>
36</v>
      </c>
      <c r="AL36" s="859"/>
      <c r="AM36" s="859"/>
      <c r="AN36" s="859"/>
      <c r="AO36" s="859"/>
      <c r="AP36" s="859" t="s">
        <v>
580</v>
      </c>
      <c r="AQ36" s="859"/>
      <c r="AR36" s="859"/>
      <c r="AS36" s="859"/>
      <c r="AT36" s="859"/>
      <c r="AU36" s="859">
        <v>
68</v>
      </c>
      <c r="AV36" s="859"/>
      <c r="AW36" s="859"/>
      <c r="AX36" s="859"/>
      <c r="AY36" s="859"/>
      <c r="AZ36" s="860" t="s">
        <v>
580</v>
      </c>
      <c r="BA36" s="860"/>
      <c r="BB36" s="860"/>
      <c r="BC36" s="860"/>
      <c r="BD36" s="860"/>
      <c r="BE36" s="861" t="s">
        <v>
415</v>
      </c>
      <c r="BF36" s="861"/>
      <c r="BG36" s="861"/>
      <c r="BH36" s="861"/>
      <c r="BI36" s="862"/>
      <c r="BJ36" s="227"/>
      <c r="BK36" s="227"/>
      <c r="BL36" s="227"/>
      <c r="BM36" s="227"/>
      <c r="BN36" s="227"/>
      <c r="BO36" s="236"/>
      <c r="BP36" s="236"/>
      <c r="BQ36" s="233">
        <v>
30</v>
      </c>
      <c r="BR36" s="234"/>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5"/>
    </row>
    <row r="37" spans="1:131" ht="26.25" customHeight="1" x14ac:dyDescent="0.15">
      <c r="A37" s="237">
        <v>
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7"/>
      <c r="BK37" s="227"/>
      <c r="BL37" s="227"/>
      <c r="BM37" s="227"/>
      <c r="BN37" s="227"/>
      <c r="BO37" s="236"/>
      <c r="BP37" s="236"/>
      <c r="BQ37" s="233">
        <v>
31</v>
      </c>
      <c r="BR37" s="234"/>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5"/>
    </row>
    <row r="38" spans="1:131" ht="26.25" customHeight="1" x14ac:dyDescent="0.15">
      <c r="A38" s="237">
        <v>
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7"/>
      <c r="BK38" s="227"/>
      <c r="BL38" s="227"/>
      <c r="BM38" s="227"/>
      <c r="BN38" s="227"/>
      <c r="BO38" s="236"/>
      <c r="BP38" s="236"/>
      <c r="BQ38" s="233">
        <v>
32</v>
      </c>
      <c r="BR38" s="234"/>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5"/>
    </row>
    <row r="39" spans="1:131" ht="26.25" customHeight="1" x14ac:dyDescent="0.15">
      <c r="A39" s="237">
        <v>
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7"/>
      <c r="BK39" s="227"/>
      <c r="BL39" s="227"/>
      <c r="BM39" s="227"/>
      <c r="BN39" s="227"/>
      <c r="BO39" s="236"/>
      <c r="BP39" s="236"/>
      <c r="BQ39" s="233">
        <v>
33</v>
      </c>
      <c r="BR39" s="234"/>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5"/>
    </row>
    <row r="40" spans="1:131" ht="26.25" customHeight="1" x14ac:dyDescent="0.15">
      <c r="A40" s="233">
        <v>
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7"/>
      <c r="BK40" s="227"/>
      <c r="BL40" s="227"/>
      <c r="BM40" s="227"/>
      <c r="BN40" s="227"/>
      <c r="BO40" s="236"/>
      <c r="BP40" s="236"/>
      <c r="BQ40" s="233">
        <v>
34</v>
      </c>
      <c r="BR40" s="234"/>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5"/>
    </row>
    <row r="41" spans="1:131" ht="26.25" customHeight="1" x14ac:dyDescent="0.15">
      <c r="A41" s="233">
        <v>
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7"/>
      <c r="BK41" s="227"/>
      <c r="BL41" s="227"/>
      <c r="BM41" s="227"/>
      <c r="BN41" s="227"/>
      <c r="BO41" s="236"/>
      <c r="BP41" s="236"/>
      <c r="BQ41" s="233">
        <v>
35</v>
      </c>
      <c r="BR41" s="234"/>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5"/>
    </row>
    <row r="42" spans="1:131" ht="26.25" customHeight="1" x14ac:dyDescent="0.15">
      <c r="A42" s="233">
        <v>
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7"/>
      <c r="BK42" s="227"/>
      <c r="BL42" s="227"/>
      <c r="BM42" s="227"/>
      <c r="BN42" s="227"/>
      <c r="BO42" s="236"/>
      <c r="BP42" s="236"/>
      <c r="BQ42" s="233">
        <v>
36</v>
      </c>
      <c r="BR42" s="234"/>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5"/>
    </row>
    <row r="43" spans="1:131" ht="26.25" customHeight="1" x14ac:dyDescent="0.15">
      <c r="A43" s="233">
        <v>
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7"/>
      <c r="BK43" s="227"/>
      <c r="BL43" s="227"/>
      <c r="BM43" s="227"/>
      <c r="BN43" s="227"/>
      <c r="BO43" s="236"/>
      <c r="BP43" s="236"/>
      <c r="BQ43" s="233">
        <v>
37</v>
      </c>
      <c r="BR43" s="234"/>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5"/>
    </row>
    <row r="44" spans="1:131" ht="26.25" customHeight="1" x14ac:dyDescent="0.15">
      <c r="A44" s="233">
        <v>
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7"/>
      <c r="BK44" s="227"/>
      <c r="BL44" s="227"/>
      <c r="BM44" s="227"/>
      <c r="BN44" s="227"/>
      <c r="BO44" s="236"/>
      <c r="BP44" s="236"/>
      <c r="BQ44" s="233">
        <v>
38</v>
      </c>
      <c r="BR44" s="234"/>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5"/>
    </row>
    <row r="45" spans="1:131" ht="26.25" customHeight="1" x14ac:dyDescent="0.15">
      <c r="A45" s="233">
        <v>
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7"/>
      <c r="BK45" s="227"/>
      <c r="BL45" s="227"/>
      <c r="BM45" s="227"/>
      <c r="BN45" s="227"/>
      <c r="BO45" s="236"/>
      <c r="BP45" s="236"/>
      <c r="BQ45" s="233">
        <v>
39</v>
      </c>
      <c r="BR45" s="234"/>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5"/>
    </row>
    <row r="46" spans="1:131" ht="26.25" customHeight="1" x14ac:dyDescent="0.15">
      <c r="A46" s="233">
        <v>
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7"/>
      <c r="BK46" s="227"/>
      <c r="BL46" s="227"/>
      <c r="BM46" s="227"/>
      <c r="BN46" s="227"/>
      <c r="BO46" s="236"/>
      <c r="BP46" s="236"/>
      <c r="BQ46" s="233">
        <v>
40</v>
      </c>
      <c r="BR46" s="234"/>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5"/>
    </row>
    <row r="47" spans="1:131" ht="26.25" customHeight="1" x14ac:dyDescent="0.15">
      <c r="A47" s="233">
        <v>
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7"/>
      <c r="BK47" s="227"/>
      <c r="BL47" s="227"/>
      <c r="BM47" s="227"/>
      <c r="BN47" s="227"/>
      <c r="BO47" s="236"/>
      <c r="BP47" s="236"/>
      <c r="BQ47" s="233">
        <v>
41</v>
      </c>
      <c r="BR47" s="234"/>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5"/>
    </row>
    <row r="48" spans="1:131" ht="26.25" customHeight="1" x14ac:dyDescent="0.15">
      <c r="A48" s="233">
        <v>
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7"/>
      <c r="BK48" s="227"/>
      <c r="BL48" s="227"/>
      <c r="BM48" s="227"/>
      <c r="BN48" s="227"/>
      <c r="BO48" s="236"/>
      <c r="BP48" s="236"/>
      <c r="BQ48" s="233">
        <v>
42</v>
      </c>
      <c r="BR48" s="234"/>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5"/>
    </row>
    <row r="49" spans="1:131" ht="26.25" customHeight="1" x14ac:dyDescent="0.15">
      <c r="A49" s="233">
        <v>
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7"/>
      <c r="BK49" s="227"/>
      <c r="BL49" s="227"/>
      <c r="BM49" s="227"/>
      <c r="BN49" s="227"/>
      <c r="BO49" s="236"/>
      <c r="BP49" s="236"/>
      <c r="BQ49" s="233">
        <v>
43</v>
      </c>
      <c r="BR49" s="234"/>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5"/>
    </row>
    <row r="50" spans="1:131" ht="26.25" customHeight="1" x14ac:dyDescent="0.15">
      <c r="A50" s="233">
        <v>
23</v>
      </c>
      <c r="B50" s="808"/>
      <c r="C50" s="809"/>
      <c r="D50" s="809"/>
      <c r="E50" s="809"/>
      <c r="F50" s="809"/>
      <c r="G50" s="809"/>
      <c r="H50" s="809"/>
      <c r="I50" s="809"/>
      <c r="J50" s="809"/>
      <c r="K50" s="809"/>
      <c r="L50" s="809"/>
      <c r="M50" s="809"/>
      <c r="N50" s="809"/>
      <c r="O50" s="809"/>
      <c r="P50" s="810"/>
      <c r="Q50" s="864"/>
      <c r="R50" s="865"/>
      <c r="S50" s="865"/>
      <c r="T50" s="865"/>
      <c r="U50" s="865"/>
      <c r="V50" s="865"/>
      <c r="W50" s="865"/>
      <c r="X50" s="865"/>
      <c r="Y50" s="865"/>
      <c r="Z50" s="865"/>
      <c r="AA50" s="865"/>
      <c r="AB50" s="865"/>
      <c r="AC50" s="865"/>
      <c r="AD50" s="865"/>
      <c r="AE50" s="866"/>
      <c r="AF50" s="814"/>
      <c r="AG50" s="815"/>
      <c r="AH50" s="815"/>
      <c r="AI50" s="815"/>
      <c r="AJ50" s="816"/>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7"/>
      <c r="BK50" s="227"/>
      <c r="BL50" s="227"/>
      <c r="BM50" s="227"/>
      <c r="BN50" s="227"/>
      <c r="BO50" s="236"/>
      <c r="BP50" s="236"/>
      <c r="BQ50" s="233">
        <v>
44</v>
      </c>
      <c r="BR50" s="234"/>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5"/>
    </row>
    <row r="51" spans="1:131" ht="26.25" customHeight="1" x14ac:dyDescent="0.15">
      <c r="A51" s="233">
        <v>
24</v>
      </c>
      <c r="B51" s="808"/>
      <c r="C51" s="809"/>
      <c r="D51" s="809"/>
      <c r="E51" s="809"/>
      <c r="F51" s="809"/>
      <c r="G51" s="809"/>
      <c r="H51" s="809"/>
      <c r="I51" s="809"/>
      <c r="J51" s="809"/>
      <c r="K51" s="809"/>
      <c r="L51" s="809"/>
      <c r="M51" s="809"/>
      <c r="N51" s="809"/>
      <c r="O51" s="809"/>
      <c r="P51" s="810"/>
      <c r="Q51" s="864"/>
      <c r="R51" s="865"/>
      <c r="S51" s="865"/>
      <c r="T51" s="865"/>
      <c r="U51" s="865"/>
      <c r="V51" s="865"/>
      <c r="W51" s="865"/>
      <c r="X51" s="865"/>
      <c r="Y51" s="865"/>
      <c r="Z51" s="865"/>
      <c r="AA51" s="865"/>
      <c r="AB51" s="865"/>
      <c r="AC51" s="865"/>
      <c r="AD51" s="865"/>
      <c r="AE51" s="866"/>
      <c r="AF51" s="814"/>
      <c r="AG51" s="815"/>
      <c r="AH51" s="815"/>
      <c r="AI51" s="815"/>
      <c r="AJ51" s="816"/>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7"/>
      <c r="BK51" s="227"/>
      <c r="BL51" s="227"/>
      <c r="BM51" s="227"/>
      <c r="BN51" s="227"/>
      <c r="BO51" s="236"/>
      <c r="BP51" s="236"/>
      <c r="BQ51" s="233">
        <v>
45</v>
      </c>
      <c r="BR51" s="234"/>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5"/>
    </row>
    <row r="52" spans="1:131" ht="26.25" customHeight="1" x14ac:dyDescent="0.15">
      <c r="A52" s="233">
        <v>
25</v>
      </c>
      <c r="B52" s="808"/>
      <c r="C52" s="809"/>
      <c r="D52" s="809"/>
      <c r="E52" s="809"/>
      <c r="F52" s="809"/>
      <c r="G52" s="809"/>
      <c r="H52" s="809"/>
      <c r="I52" s="809"/>
      <c r="J52" s="809"/>
      <c r="K52" s="809"/>
      <c r="L52" s="809"/>
      <c r="M52" s="809"/>
      <c r="N52" s="809"/>
      <c r="O52" s="809"/>
      <c r="P52" s="810"/>
      <c r="Q52" s="864"/>
      <c r="R52" s="865"/>
      <c r="S52" s="865"/>
      <c r="T52" s="865"/>
      <c r="U52" s="865"/>
      <c r="V52" s="865"/>
      <c r="W52" s="865"/>
      <c r="X52" s="865"/>
      <c r="Y52" s="865"/>
      <c r="Z52" s="865"/>
      <c r="AA52" s="865"/>
      <c r="AB52" s="865"/>
      <c r="AC52" s="865"/>
      <c r="AD52" s="865"/>
      <c r="AE52" s="866"/>
      <c r="AF52" s="814"/>
      <c r="AG52" s="815"/>
      <c r="AH52" s="815"/>
      <c r="AI52" s="815"/>
      <c r="AJ52" s="816"/>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7"/>
      <c r="BK52" s="227"/>
      <c r="BL52" s="227"/>
      <c r="BM52" s="227"/>
      <c r="BN52" s="227"/>
      <c r="BO52" s="236"/>
      <c r="BP52" s="236"/>
      <c r="BQ52" s="233">
        <v>
46</v>
      </c>
      <c r="BR52" s="234"/>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5"/>
    </row>
    <row r="53" spans="1:131" ht="26.25" customHeight="1" x14ac:dyDescent="0.15">
      <c r="A53" s="233">
        <v>
26</v>
      </c>
      <c r="B53" s="808"/>
      <c r="C53" s="809"/>
      <c r="D53" s="809"/>
      <c r="E53" s="809"/>
      <c r="F53" s="809"/>
      <c r="G53" s="809"/>
      <c r="H53" s="809"/>
      <c r="I53" s="809"/>
      <c r="J53" s="809"/>
      <c r="K53" s="809"/>
      <c r="L53" s="809"/>
      <c r="M53" s="809"/>
      <c r="N53" s="809"/>
      <c r="O53" s="809"/>
      <c r="P53" s="810"/>
      <c r="Q53" s="864"/>
      <c r="R53" s="865"/>
      <c r="S53" s="865"/>
      <c r="T53" s="865"/>
      <c r="U53" s="865"/>
      <c r="V53" s="865"/>
      <c r="W53" s="865"/>
      <c r="X53" s="865"/>
      <c r="Y53" s="865"/>
      <c r="Z53" s="865"/>
      <c r="AA53" s="865"/>
      <c r="AB53" s="865"/>
      <c r="AC53" s="865"/>
      <c r="AD53" s="865"/>
      <c r="AE53" s="866"/>
      <c r="AF53" s="814"/>
      <c r="AG53" s="815"/>
      <c r="AH53" s="815"/>
      <c r="AI53" s="815"/>
      <c r="AJ53" s="816"/>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7"/>
      <c r="BK53" s="227"/>
      <c r="BL53" s="227"/>
      <c r="BM53" s="227"/>
      <c r="BN53" s="227"/>
      <c r="BO53" s="236"/>
      <c r="BP53" s="236"/>
      <c r="BQ53" s="233">
        <v>
47</v>
      </c>
      <c r="BR53" s="234"/>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5"/>
    </row>
    <row r="54" spans="1:131" ht="26.25" customHeight="1" x14ac:dyDescent="0.15">
      <c r="A54" s="233">
        <v>
27</v>
      </c>
      <c r="B54" s="808"/>
      <c r="C54" s="809"/>
      <c r="D54" s="809"/>
      <c r="E54" s="809"/>
      <c r="F54" s="809"/>
      <c r="G54" s="809"/>
      <c r="H54" s="809"/>
      <c r="I54" s="809"/>
      <c r="J54" s="809"/>
      <c r="K54" s="809"/>
      <c r="L54" s="809"/>
      <c r="M54" s="809"/>
      <c r="N54" s="809"/>
      <c r="O54" s="809"/>
      <c r="P54" s="810"/>
      <c r="Q54" s="864"/>
      <c r="R54" s="865"/>
      <c r="S54" s="865"/>
      <c r="T54" s="865"/>
      <c r="U54" s="865"/>
      <c r="V54" s="865"/>
      <c r="W54" s="865"/>
      <c r="X54" s="865"/>
      <c r="Y54" s="865"/>
      <c r="Z54" s="865"/>
      <c r="AA54" s="865"/>
      <c r="AB54" s="865"/>
      <c r="AC54" s="865"/>
      <c r="AD54" s="865"/>
      <c r="AE54" s="866"/>
      <c r="AF54" s="814"/>
      <c r="AG54" s="815"/>
      <c r="AH54" s="815"/>
      <c r="AI54" s="815"/>
      <c r="AJ54" s="816"/>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7"/>
      <c r="BK54" s="227"/>
      <c r="BL54" s="227"/>
      <c r="BM54" s="227"/>
      <c r="BN54" s="227"/>
      <c r="BO54" s="236"/>
      <c r="BP54" s="236"/>
      <c r="BQ54" s="233">
        <v>
48</v>
      </c>
      <c r="BR54" s="234"/>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5"/>
    </row>
    <row r="55" spans="1:131" ht="26.25" customHeight="1" x14ac:dyDescent="0.15">
      <c r="A55" s="233">
        <v>
28</v>
      </c>
      <c r="B55" s="808"/>
      <c r="C55" s="809"/>
      <c r="D55" s="809"/>
      <c r="E55" s="809"/>
      <c r="F55" s="809"/>
      <c r="G55" s="809"/>
      <c r="H55" s="809"/>
      <c r="I55" s="809"/>
      <c r="J55" s="809"/>
      <c r="K55" s="809"/>
      <c r="L55" s="809"/>
      <c r="M55" s="809"/>
      <c r="N55" s="809"/>
      <c r="O55" s="809"/>
      <c r="P55" s="810"/>
      <c r="Q55" s="864"/>
      <c r="R55" s="865"/>
      <c r="S55" s="865"/>
      <c r="T55" s="865"/>
      <c r="U55" s="865"/>
      <c r="V55" s="865"/>
      <c r="W55" s="865"/>
      <c r="X55" s="865"/>
      <c r="Y55" s="865"/>
      <c r="Z55" s="865"/>
      <c r="AA55" s="865"/>
      <c r="AB55" s="865"/>
      <c r="AC55" s="865"/>
      <c r="AD55" s="865"/>
      <c r="AE55" s="866"/>
      <c r="AF55" s="814"/>
      <c r="AG55" s="815"/>
      <c r="AH55" s="815"/>
      <c r="AI55" s="815"/>
      <c r="AJ55" s="816"/>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7"/>
      <c r="BK55" s="227"/>
      <c r="BL55" s="227"/>
      <c r="BM55" s="227"/>
      <c r="BN55" s="227"/>
      <c r="BO55" s="236"/>
      <c r="BP55" s="236"/>
      <c r="BQ55" s="233">
        <v>
49</v>
      </c>
      <c r="BR55" s="234"/>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5"/>
    </row>
    <row r="56" spans="1:131" ht="26.25" customHeight="1" x14ac:dyDescent="0.15">
      <c r="A56" s="233">
        <v>
29</v>
      </c>
      <c r="B56" s="808"/>
      <c r="C56" s="809"/>
      <c r="D56" s="809"/>
      <c r="E56" s="809"/>
      <c r="F56" s="809"/>
      <c r="G56" s="809"/>
      <c r="H56" s="809"/>
      <c r="I56" s="809"/>
      <c r="J56" s="809"/>
      <c r="K56" s="809"/>
      <c r="L56" s="809"/>
      <c r="M56" s="809"/>
      <c r="N56" s="809"/>
      <c r="O56" s="809"/>
      <c r="P56" s="810"/>
      <c r="Q56" s="864"/>
      <c r="R56" s="865"/>
      <c r="S56" s="865"/>
      <c r="T56" s="865"/>
      <c r="U56" s="865"/>
      <c r="V56" s="865"/>
      <c r="W56" s="865"/>
      <c r="X56" s="865"/>
      <c r="Y56" s="865"/>
      <c r="Z56" s="865"/>
      <c r="AA56" s="865"/>
      <c r="AB56" s="865"/>
      <c r="AC56" s="865"/>
      <c r="AD56" s="865"/>
      <c r="AE56" s="866"/>
      <c r="AF56" s="814"/>
      <c r="AG56" s="815"/>
      <c r="AH56" s="815"/>
      <c r="AI56" s="815"/>
      <c r="AJ56" s="816"/>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7"/>
      <c r="BK56" s="227"/>
      <c r="BL56" s="227"/>
      <c r="BM56" s="227"/>
      <c r="BN56" s="227"/>
      <c r="BO56" s="236"/>
      <c r="BP56" s="236"/>
      <c r="BQ56" s="233">
        <v>
50</v>
      </c>
      <c r="BR56" s="234"/>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5"/>
    </row>
    <row r="57" spans="1:131" ht="26.25" customHeight="1" x14ac:dyDescent="0.15">
      <c r="A57" s="233">
        <v>
30</v>
      </c>
      <c r="B57" s="808"/>
      <c r="C57" s="809"/>
      <c r="D57" s="809"/>
      <c r="E57" s="809"/>
      <c r="F57" s="809"/>
      <c r="G57" s="809"/>
      <c r="H57" s="809"/>
      <c r="I57" s="809"/>
      <c r="J57" s="809"/>
      <c r="K57" s="809"/>
      <c r="L57" s="809"/>
      <c r="M57" s="809"/>
      <c r="N57" s="809"/>
      <c r="O57" s="809"/>
      <c r="P57" s="810"/>
      <c r="Q57" s="864"/>
      <c r="R57" s="865"/>
      <c r="S57" s="865"/>
      <c r="T57" s="865"/>
      <c r="U57" s="865"/>
      <c r="V57" s="865"/>
      <c r="W57" s="865"/>
      <c r="X57" s="865"/>
      <c r="Y57" s="865"/>
      <c r="Z57" s="865"/>
      <c r="AA57" s="865"/>
      <c r="AB57" s="865"/>
      <c r="AC57" s="865"/>
      <c r="AD57" s="865"/>
      <c r="AE57" s="866"/>
      <c r="AF57" s="814"/>
      <c r="AG57" s="815"/>
      <c r="AH57" s="815"/>
      <c r="AI57" s="815"/>
      <c r="AJ57" s="816"/>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7"/>
      <c r="BK57" s="227"/>
      <c r="BL57" s="227"/>
      <c r="BM57" s="227"/>
      <c r="BN57" s="227"/>
      <c r="BO57" s="236"/>
      <c r="BP57" s="236"/>
      <c r="BQ57" s="233">
        <v>
51</v>
      </c>
      <c r="BR57" s="234"/>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5"/>
    </row>
    <row r="58" spans="1:131" ht="26.25" customHeight="1" x14ac:dyDescent="0.15">
      <c r="A58" s="233">
        <v>
31</v>
      </c>
      <c r="B58" s="808"/>
      <c r="C58" s="809"/>
      <c r="D58" s="809"/>
      <c r="E58" s="809"/>
      <c r="F58" s="809"/>
      <c r="G58" s="809"/>
      <c r="H58" s="809"/>
      <c r="I58" s="809"/>
      <c r="J58" s="809"/>
      <c r="K58" s="809"/>
      <c r="L58" s="809"/>
      <c r="M58" s="809"/>
      <c r="N58" s="809"/>
      <c r="O58" s="809"/>
      <c r="P58" s="810"/>
      <c r="Q58" s="864"/>
      <c r="R58" s="865"/>
      <c r="S58" s="865"/>
      <c r="T58" s="865"/>
      <c r="U58" s="865"/>
      <c r="V58" s="865"/>
      <c r="W58" s="865"/>
      <c r="X58" s="865"/>
      <c r="Y58" s="865"/>
      <c r="Z58" s="865"/>
      <c r="AA58" s="865"/>
      <c r="AB58" s="865"/>
      <c r="AC58" s="865"/>
      <c r="AD58" s="865"/>
      <c r="AE58" s="866"/>
      <c r="AF58" s="814"/>
      <c r="AG58" s="815"/>
      <c r="AH58" s="815"/>
      <c r="AI58" s="815"/>
      <c r="AJ58" s="816"/>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7"/>
      <c r="BK58" s="227"/>
      <c r="BL58" s="227"/>
      <c r="BM58" s="227"/>
      <c r="BN58" s="227"/>
      <c r="BO58" s="236"/>
      <c r="BP58" s="236"/>
      <c r="BQ58" s="233">
        <v>
52</v>
      </c>
      <c r="BR58" s="234"/>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5"/>
    </row>
    <row r="59" spans="1:131" ht="26.25" customHeight="1" x14ac:dyDescent="0.15">
      <c r="A59" s="233">
        <v>
32</v>
      </c>
      <c r="B59" s="808"/>
      <c r="C59" s="809"/>
      <c r="D59" s="809"/>
      <c r="E59" s="809"/>
      <c r="F59" s="809"/>
      <c r="G59" s="809"/>
      <c r="H59" s="809"/>
      <c r="I59" s="809"/>
      <c r="J59" s="809"/>
      <c r="K59" s="809"/>
      <c r="L59" s="809"/>
      <c r="M59" s="809"/>
      <c r="N59" s="809"/>
      <c r="O59" s="809"/>
      <c r="P59" s="810"/>
      <c r="Q59" s="864"/>
      <c r="R59" s="865"/>
      <c r="S59" s="865"/>
      <c r="T59" s="865"/>
      <c r="U59" s="865"/>
      <c r="V59" s="865"/>
      <c r="W59" s="865"/>
      <c r="X59" s="865"/>
      <c r="Y59" s="865"/>
      <c r="Z59" s="865"/>
      <c r="AA59" s="865"/>
      <c r="AB59" s="865"/>
      <c r="AC59" s="865"/>
      <c r="AD59" s="865"/>
      <c r="AE59" s="866"/>
      <c r="AF59" s="814"/>
      <c r="AG59" s="815"/>
      <c r="AH59" s="815"/>
      <c r="AI59" s="815"/>
      <c r="AJ59" s="816"/>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7"/>
      <c r="BK59" s="227"/>
      <c r="BL59" s="227"/>
      <c r="BM59" s="227"/>
      <c r="BN59" s="227"/>
      <c r="BO59" s="236"/>
      <c r="BP59" s="236"/>
      <c r="BQ59" s="233">
        <v>
53</v>
      </c>
      <c r="BR59" s="234"/>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5"/>
    </row>
    <row r="60" spans="1:131" ht="26.25" customHeight="1" x14ac:dyDescent="0.15">
      <c r="A60" s="233">
        <v>
33</v>
      </c>
      <c r="B60" s="808"/>
      <c r="C60" s="809"/>
      <c r="D60" s="809"/>
      <c r="E60" s="809"/>
      <c r="F60" s="809"/>
      <c r="G60" s="809"/>
      <c r="H60" s="809"/>
      <c r="I60" s="809"/>
      <c r="J60" s="809"/>
      <c r="K60" s="809"/>
      <c r="L60" s="809"/>
      <c r="M60" s="809"/>
      <c r="N60" s="809"/>
      <c r="O60" s="809"/>
      <c r="P60" s="810"/>
      <c r="Q60" s="864"/>
      <c r="R60" s="865"/>
      <c r="S60" s="865"/>
      <c r="T60" s="865"/>
      <c r="U60" s="865"/>
      <c r="V60" s="865"/>
      <c r="W60" s="865"/>
      <c r="X60" s="865"/>
      <c r="Y60" s="865"/>
      <c r="Z60" s="865"/>
      <c r="AA60" s="865"/>
      <c r="AB60" s="865"/>
      <c r="AC60" s="865"/>
      <c r="AD60" s="865"/>
      <c r="AE60" s="866"/>
      <c r="AF60" s="814"/>
      <c r="AG60" s="815"/>
      <c r="AH60" s="815"/>
      <c r="AI60" s="815"/>
      <c r="AJ60" s="816"/>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7"/>
      <c r="BK60" s="227"/>
      <c r="BL60" s="227"/>
      <c r="BM60" s="227"/>
      <c r="BN60" s="227"/>
      <c r="BO60" s="236"/>
      <c r="BP60" s="236"/>
      <c r="BQ60" s="233">
        <v>
54</v>
      </c>
      <c r="BR60" s="234"/>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5"/>
    </row>
    <row r="61" spans="1:131" ht="26.25" customHeight="1" thickBot="1" x14ac:dyDescent="0.2">
      <c r="A61" s="233">
        <v>
34</v>
      </c>
      <c r="B61" s="808"/>
      <c r="C61" s="809"/>
      <c r="D61" s="809"/>
      <c r="E61" s="809"/>
      <c r="F61" s="809"/>
      <c r="G61" s="809"/>
      <c r="H61" s="809"/>
      <c r="I61" s="809"/>
      <c r="J61" s="809"/>
      <c r="K61" s="809"/>
      <c r="L61" s="809"/>
      <c r="M61" s="809"/>
      <c r="N61" s="809"/>
      <c r="O61" s="809"/>
      <c r="P61" s="810"/>
      <c r="Q61" s="864"/>
      <c r="R61" s="865"/>
      <c r="S61" s="865"/>
      <c r="T61" s="865"/>
      <c r="U61" s="865"/>
      <c r="V61" s="865"/>
      <c r="W61" s="865"/>
      <c r="X61" s="865"/>
      <c r="Y61" s="865"/>
      <c r="Z61" s="865"/>
      <c r="AA61" s="865"/>
      <c r="AB61" s="865"/>
      <c r="AC61" s="865"/>
      <c r="AD61" s="865"/>
      <c r="AE61" s="866"/>
      <c r="AF61" s="814"/>
      <c r="AG61" s="815"/>
      <c r="AH61" s="815"/>
      <c r="AI61" s="815"/>
      <c r="AJ61" s="816"/>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7"/>
      <c r="BK61" s="227"/>
      <c r="BL61" s="227"/>
      <c r="BM61" s="227"/>
      <c r="BN61" s="227"/>
      <c r="BO61" s="236"/>
      <c r="BP61" s="236"/>
      <c r="BQ61" s="233">
        <v>
55</v>
      </c>
      <c r="BR61" s="234"/>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5"/>
    </row>
    <row r="62" spans="1:131" ht="26.25" customHeight="1" x14ac:dyDescent="0.15">
      <c r="A62" s="233">
        <v>
35</v>
      </c>
      <c r="B62" s="808"/>
      <c r="C62" s="809"/>
      <c r="D62" s="809"/>
      <c r="E62" s="809"/>
      <c r="F62" s="809"/>
      <c r="G62" s="809"/>
      <c r="H62" s="809"/>
      <c r="I62" s="809"/>
      <c r="J62" s="809"/>
      <c r="K62" s="809"/>
      <c r="L62" s="809"/>
      <c r="M62" s="809"/>
      <c r="N62" s="809"/>
      <c r="O62" s="809"/>
      <c r="P62" s="810"/>
      <c r="Q62" s="864"/>
      <c r="R62" s="865"/>
      <c r="S62" s="865"/>
      <c r="T62" s="865"/>
      <c r="U62" s="865"/>
      <c r="V62" s="865"/>
      <c r="W62" s="865"/>
      <c r="X62" s="865"/>
      <c r="Y62" s="865"/>
      <c r="Z62" s="865"/>
      <c r="AA62" s="865"/>
      <c r="AB62" s="865"/>
      <c r="AC62" s="865"/>
      <c r="AD62" s="865"/>
      <c r="AE62" s="866"/>
      <c r="AF62" s="814"/>
      <c r="AG62" s="815"/>
      <c r="AH62" s="815"/>
      <c r="AI62" s="815"/>
      <c r="AJ62" s="816"/>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
416</v>
      </c>
      <c r="BK62" s="834"/>
      <c r="BL62" s="834"/>
      <c r="BM62" s="834"/>
      <c r="BN62" s="835"/>
      <c r="BO62" s="236"/>
      <c r="BP62" s="236"/>
      <c r="BQ62" s="233">
        <v>
56</v>
      </c>
      <c r="BR62" s="234"/>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5"/>
    </row>
    <row r="63" spans="1:131" ht="26.25" customHeight="1" thickBot="1" x14ac:dyDescent="0.2">
      <c r="A63" s="235" t="s">
        <v>
391</v>
      </c>
      <c r="B63" s="817" t="s">
        <v>
417</v>
      </c>
      <c r="C63" s="818"/>
      <c r="D63" s="818"/>
      <c r="E63" s="818"/>
      <c r="F63" s="818"/>
      <c r="G63" s="818"/>
      <c r="H63" s="818"/>
      <c r="I63" s="818"/>
      <c r="J63" s="818"/>
      <c r="K63" s="818"/>
      <c r="L63" s="818"/>
      <c r="M63" s="818"/>
      <c r="N63" s="818"/>
      <c r="O63" s="818"/>
      <c r="P63" s="819"/>
      <c r="Q63" s="869"/>
      <c r="R63" s="870"/>
      <c r="S63" s="870"/>
      <c r="T63" s="870"/>
      <c r="U63" s="870"/>
      <c r="V63" s="870"/>
      <c r="W63" s="870"/>
      <c r="X63" s="870"/>
      <c r="Y63" s="870"/>
      <c r="Z63" s="870"/>
      <c r="AA63" s="870"/>
      <c r="AB63" s="870"/>
      <c r="AC63" s="870"/>
      <c r="AD63" s="870"/>
      <c r="AE63" s="871"/>
      <c r="AF63" s="872">
        <v>
1974</v>
      </c>
      <c r="AG63" s="873"/>
      <c r="AH63" s="873"/>
      <c r="AI63" s="873"/>
      <c r="AJ63" s="874"/>
      <c r="AK63" s="875"/>
      <c r="AL63" s="870"/>
      <c r="AM63" s="870"/>
      <c r="AN63" s="870"/>
      <c r="AO63" s="870"/>
      <c r="AP63" s="873">
        <f>
SUM(AP28:AT62)</f>
        <v>
10328</v>
      </c>
      <c r="AQ63" s="873"/>
      <c r="AR63" s="873"/>
      <c r="AS63" s="873"/>
      <c r="AT63" s="873"/>
      <c r="AU63" s="873">
        <f>
SUM(AU28:AY62)</f>
        <v>
5058</v>
      </c>
      <c r="AV63" s="873"/>
      <c r="AW63" s="873"/>
      <c r="AX63" s="873"/>
      <c r="AY63" s="873"/>
      <c r="AZ63" s="877"/>
      <c r="BA63" s="877"/>
      <c r="BB63" s="877"/>
      <c r="BC63" s="877"/>
      <c r="BD63" s="877"/>
      <c r="BE63" s="878" t="s">
        <v>
580</v>
      </c>
      <c r="BF63" s="878"/>
      <c r="BG63" s="878"/>
      <c r="BH63" s="878"/>
      <c r="BI63" s="879"/>
      <c r="BJ63" s="880" t="s">
        <v>
125</v>
      </c>
      <c r="BK63" s="881"/>
      <c r="BL63" s="881"/>
      <c r="BM63" s="881"/>
      <c r="BN63" s="882"/>
      <c r="BO63" s="236"/>
      <c r="BP63" s="236"/>
      <c r="BQ63" s="233">
        <v>
57</v>
      </c>
      <c r="BR63" s="234"/>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5"/>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
58</v>
      </c>
      <c r="BR64" s="234"/>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5"/>
    </row>
    <row r="65" spans="1:131" ht="26.25" customHeight="1" thickBot="1" x14ac:dyDescent="0.2">
      <c r="A65" s="227" t="s">
        <v>
418</v>
      </c>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36"/>
      <c r="BF65" s="236"/>
      <c r="BG65" s="236"/>
      <c r="BH65" s="236"/>
      <c r="BI65" s="236"/>
      <c r="BJ65" s="236"/>
      <c r="BK65" s="236"/>
      <c r="BL65" s="236"/>
      <c r="BM65" s="236"/>
      <c r="BN65" s="236"/>
      <c r="BO65" s="236"/>
      <c r="BP65" s="236"/>
      <c r="BQ65" s="233">
        <v>
59</v>
      </c>
      <c r="BR65" s="234"/>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5"/>
    </row>
    <row r="66" spans="1:131" ht="26.25" customHeight="1" x14ac:dyDescent="0.15">
      <c r="A66" s="755" t="s">
        <v>
419</v>
      </c>
      <c r="B66" s="756"/>
      <c r="C66" s="756"/>
      <c r="D66" s="756"/>
      <c r="E66" s="756"/>
      <c r="F66" s="756"/>
      <c r="G66" s="756"/>
      <c r="H66" s="756"/>
      <c r="I66" s="756"/>
      <c r="J66" s="756"/>
      <c r="K66" s="756"/>
      <c r="L66" s="756"/>
      <c r="M66" s="756"/>
      <c r="N66" s="756"/>
      <c r="O66" s="756"/>
      <c r="P66" s="757"/>
      <c r="Q66" s="761" t="s">
        <v>
420</v>
      </c>
      <c r="R66" s="762"/>
      <c r="S66" s="762"/>
      <c r="T66" s="762"/>
      <c r="U66" s="763"/>
      <c r="V66" s="761" t="s">
        <v>
421</v>
      </c>
      <c r="W66" s="762"/>
      <c r="X66" s="762"/>
      <c r="Y66" s="762"/>
      <c r="Z66" s="763"/>
      <c r="AA66" s="761" t="s">
        <v>
397</v>
      </c>
      <c r="AB66" s="762"/>
      <c r="AC66" s="762"/>
      <c r="AD66" s="762"/>
      <c r="AE66" s="763"/>
      <c r="AF66" s="883" t="s">
        <v>
422</v>
      </c>
      <c r="AG66" s="843"/>
      <c r="AH66" s="843"/>
      <c r="AI66" s="843"/>
      <c r="AJ66" s="884"/>
      <c r="AK66" s="761" t="s">
        <v>
423</v>
      </c>
      <c r="AL66" s="756"/>
      <c r="AM66" s="756"/>
      <c r="AN66" s="756"/>
      <c r="AO66" s="757"/>
      <c r="AP66" s="761" t="s">
        <v>
424</v>
      </c>
      <c r="AQ66" s="762"/>
      <c r="AR66" s="762"/>
      <c r="AS66" s="762"/>
      <c r="AT66" s="763"/>
      <c r="AU66" s="761" t="s">
        <v>
425</v>
      </c>
      <c r="AV66" s="762"/>
      <c r="AW66" s="762"/>
      <c r="AX66" s="762"/>
      <c r="AY66" s="763"/>
      <c r="AZ66" s="761" t="s">
        <v>
378</v>
      </c>
      <c r="BA66" s="762"/>
      <c r="BB66" s="762"/>
      <c r="BC66" s="762"/>
      <c r="BD66" s="768"/>
      <c r="BE66" s="236"/>
      <c r="BF66" s="236"/>
      <c r="BG66" s="236"/>
      <c r="BH66" s="236"/>
      <c r="BI66" s="236"/>
      <c r="BJ66" s="236"/>
      <c r="BK66" s="236"/>
      <c r="BL66" s="236"/>
      <c r="BM66" s="236"/>
      <c r="BN66" s="236"/>
      <c r="BO66" s="236"/>
      <c r="BP66" s="236"/>
      <c r="BQ66" s="233">
        <v>
60</v>
      </c>
      <c r="BR66" s="238"/>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5"/>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5"/>
      <c r="AG67" s="846"/>
      <c r="AH67" s="846"/>
      <c r="AI67" s="846"/>
      <c r="AJ67" s="886"/>
      <c r="AK67" s="887"/>
      <c r="AL67" s="759"/>
      <c r="AM67" s="759"/>
      <c r="AN67" s="759"/>
      <c r="AO67" s="760"/>
      <c r="AP67" s="764"/>
      <c r="AQ67" s="765"/>
      <c r="AR67" s="765"/>
      <c r="AS67" s="765"/>
      <c r="AT67" s="766"/>
      <c r="AU67" s="764"/>
      <c r="AV67" s="765"/>
      <c r="AW67" s="765"/>
      <c r="AX67" s="765"/>
      <c r="AY67" s="766"/>
      <c r="AZ67" s="764"/>
      <c r="BA67" s="765"/>
      <c r="BB67" s="765"/>
      <c r="BC67" s="765"/>
      <c r="BD67" s="770"/>
      <c r="BE67" s="236"/>
      <c r="BF67" s="236"/>
      <c r="BG67" s="236"/>
      <c r="BH67" s="236"/>
      <c r="BI67" s="236"/>
      <c r="BJ67" s="236"/>
      <c r="BK67" s="236"/>
      <c r="BL67" s="236"/>
      <c r="BM67" s="236"/>
      <c r="BN67" s="236"/>
      <c r="BO67" s="236"/>
      <c r="BP67" s="236"/>
      <c r="BQ67" s="233">
        <v>
61</v>
      </c>
      <c r="BR67" s="238"/>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5"/>
    </row>
    <row r="68" spans="1:131" ht="26.25" customHeight="1" thickTop="1" x14ac:dyDescent="0.15">
      <c r="A68" s="231">
        <v>
1</v>
      </c>
      <c r="B68" s="898" t="s">
        <v>
589</v>
      </c>
      <c r="C68" s="899"/>
      <c r="D68" s="899"/>
      <c r="E68" s="899"/>
      <c r="F68" s="899"/>
      <c r="G68" s="899"/>
      <c r="H68" s="899"/>
      <c r="I68" s="899"/>
      <c r="J68" s="899"/>
      <c r="K68" s="899"/>
      <c r="L68" s="899"/>
      <c r="M68" s="899"/>
      <c r="N68" s="899"/>
      <c r="O68" s="899"/>
      <c r="P68" s="900"/>
      <c r="Q68" s="901">
        <v>
15755</v>
      </c>
      <c r="R68" s="895"/>
      <c r="S68" s="895"/>
      <c r="T68" s="895"/>
      <c r="U68" s="895"/>
      <c r="V68" s="895">
        <v>
15733</v>
      </c>
      <c r="W68" s="895"/>
      <c r="X68" s="895"/>
      <c r="Y68" s="895"/>
      <c r="Z68" s="895"/>
      <c r="AA68" s="895">
        <v>
22</v>
      </c>
      <c r="AB68" s="895"/>
      <c r="AC68" s="895"/>
      <c r="AD68" s="895"/>
      <c r="AE68" s="895"/>
      <c r="AF68" s="895">
        <v>
22</v>
      </c>
      <c r="AG68" s="895"/>
      <c r="AH68" s="895"/>
      <c r="AI68" s="895"/>
      <c r="AJ68" s="895"/>
      <c r="AK68" s="895">
        <v>
77</v>
      </c>
      <c r="AL68" s="895"/>
      <c r="AM68" s="895"/>
      <c r="AN68" s="895"/>
      <c r="AO68" s="895"/>
      <c r="AP68" s="895" t="s">
        <v>
517</v>
      </c>
      <c r="AQ68" s="895"/>
      <c r="AR68" s="895"/>
      <c r="AS68" s="895"/>
      <c r="AT68" s="895"/>
      <c r="AU68" s="895" t="s">
        <v>
517</v>
      </c>
      <c r="AV68" s="895"/>
      <c r="AW68" s="895"/>
      <c r="AX68" s="895"/>
      <c r="AY68" s="895"/>
      <c r="AZ68" s="896"/>
      <c r="BA68" s="896"/>
      <c r="BB68" s="896"/>
      <c r="BC68" s="896"/>
      <c r="BD68" s="897"/>
      <c r="BE68" s="236"/>
      <c r="BF68" s="236"/>
      <c r="BG68" s="236"/>
      <c r="BH68" s="236"/>
      <c r="BI68" s="236"/>
      <c r="BJ68" s="236"/>
      <c r="BK68" s="236"/>
      <c r="BL68" s="236"/>
      <c r="BM68" s="236"/>
      <c r="BN68" s="236"/>
      <c r="BO68" s="236"/>
      <c r="BP68" s="236"/>
      <c r="BQ68" s="233">
        <v>
62</v>
      </c>
      <c r="BR68" s="238"/>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5"/>
    </row>
    <row r="69" spans="1:131" ht="26.25" customHeight="1" x14ac:dyDescent="0.15">
      <c r="A69" s="233">
        <v>
2</v>
      </c>
      <c r="B69" s="902" t="s">
        <v>
590</v>
      </c>
      <c r="C69" s="903"/>
      <c r="D69" s="903"/>
      <c r="E69" s="903"/>
      <c r="F69" s="903"/>
      <c r="G69" s="903"/>
      <c r="H69" s="903"/>
      <c r="I69" s="903"/>
      <c r="J69" s="903"/>
      <c r="K69" s="903"/>
      <c r="L69" s="903"/>
      <c r="M69" s="903"/>
      <c r="N69" s="903"/>
      <c r="O69" s="903"/>
      <c r="P69" s="904"/>
      <c r="Q69" s="905">
        <v>
96</v>
      </c>
      <c r="R69" s="859"/>
      <c r="S69" s="859"/>
      <c r="T69" s="859"/>
      <c r="U69" s="859"/>
      <c r="V69" s="859">
        <v>
95</v>
      </c>
      <c r="W69" s="859"/>
      <c r="X69" s="859"/>
      <c r="Y69" s="859"/>
      <c r="Z69" s="859"/>
      <c r="AA69" s="859">
        <v>
1</v>
      </c>
      <c r="AB69" s="859"/>
      <c r="AC69" s="859"/>
      <c r="AD69" s="859"/>
      <c r="AE69" s="859"/>
      <c r="AF69" s="859">
        <v>
1</v>
      </c>
      <c r="AG69" s="859"/>
      <c r="AH69" s="859"/>
      <c r="AI69" s="859"/>
      <c r="AJ69" s="859"/>
      <c r="AK69" s="859">
        <v>
3</v>
      </c>
      <c r="AL69" s="859"/>
      <c r="AM69" s="859"/>
      <c r="AN69" s="859"/>
      <c r="AO69" s="859"/>
      <c r="AP69" s="859" t="s">
        <v>
517</v>
      </c>
      <c r="AQ69" s="859"/>
      <c r="AR69" s="859"/>
      <c r="AS69" s="859"/>
      <c r="AT69" s="859"/>
      <c r="AU69" s="859" t="s">
        <v>
517</v>
      </c>
      <c r="AV69" s="859"/>
      <c r="AW69" s="859"/>
      <c r="AX69" s="859"/>
      <c r="AY69" s="859"/>
      <c r="AZ69" s="861"/>
      <c r="BA69" s="861"/>
      <c r="BB69" s="861"/>
      <c r="BC69" s="861"/>
      <c r="BD69" s="862"/>
      <c r="BE69" s="236"/>
      <c r="BF69" s="236"/>
      <c r="BG69" s="236"/>
      <c r="BH69" s="236"/>
      <c r="BI69" s="236"/>
      <c r="BJ69" s="236"/>
      <c r="BK69" s="236"/>
      <c r="BL69" s="236"/>
      <c r="BM69" s="236"/>
      <c r="BN69" s="236"/>
      <c r="BO69" s="236"/>
      <c r="BP69" s="236"/>
      <c r="BQ69" s="233">
        <v>
63</v>
      </c>
      <c r="BR69" s="238"/>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5"/>
    </row>
    <row r="70" spans="1:131" ht="26.25" customHeight="1" x14ac:dyDescent="0.15">
      <c r="A70" s="233">
        <v>
3</v>
      </c>
      <c r="B70" s="902" t="s">
        <v>
591</v>
      </c>
      <c r="C70" s="903"/>
      <c r="D70" s="903"/>
      <c r="E70" s="903"/>
      <c r="F70" s="903"/>
      <c r="G70" s="903"/>
      <c r="H70" s="903"/>
      <c r="I70" s="903"/>
      <c r="J70" s="903"/>
      <c r="K70" s="903"/>
      <c r="L70" s="903"/>
      <c r="M70" s="903"/>
      <c r="N70" s="903"/>
      <c r="O70" s="903"/>
      <c r="P70" s="904"/>
      <c r="Q70" s="905">
        <v>
461</v>
      </c>
      <c r="R70" s="859"/>
      <c r="S70" s="859"/>
      <c r="T70" s="859"/>
      <c r="U70" s="859"/>
      <c r="V70" s="859">
        <v>
257</v>
      </c>
      <c r="W70" s="859"/>
      <c r="X70" s="859"/>
      <c r="Y70" s="859"/>
      <c r="Z70" s="859"/>
      <c r="AA70" s="859">
        <v>
204</v>
      </c>
      <c r="AB70" s="859"/>
      <c r="AC70" s="859"/>
      <c r="AD70" s="859"/>
      <c r="AE70" s="859"/>
      <c r="AF70" s="859">
        <v>
204</v>
      </c>
      <c r="AG70" s="859"/>
      <c r="AH70" s="859"/>
      <c r="AI70" s="859"/>
      <c r="AJ70" s="859"/>
      <c r="AK70" s="859" t="s">
        <v>
517</v>
      </c>
      <c r="AL70" s="859"/>
      <c r="AM70" s="859"/>
      <c r="AN70" s="859"/>
      <c r="AO70" s="859"/>
      <c r="AP70" s="859" t="s">
        <v>
517</v>
      </c>
      <c r="AQ70" s="859"/>
      <c r="AR70" s="859"/>
      <c r="AS70" s="859"/>
      <c r="AT70" s="859"/>
      <c r="AU70" s="859" t="s">
        <v>
517</v>
      </c>
      <c r="AV70" s="859"/>
      <c r="AW70" s="859"/>
      <c r="AX70" s="859"/>
      <c r="AY70" s="859"/>
      <c r="AZ70" s="861"/>
      <c r="BA70" s="861"/>
      <c r="BB70" s="861"/>
      <c r="BC70" s="861"/>
      <c r="BD70" s="862"/>
      <c r="BE70" s="236"/>
      <c r="BF70" s="236"/>
      <c r="BG70" s="236"/>
      <c r="BH70" s="236"/>
      <c r="BI70" s="236"/>
      <c r="BJ70" s="236"/>
      <c r="BK70" s="236"/>
      <c r="BL70" s="236"/>
      <c r="BM70" s="236"/>
      <c r="BN70" s="236"/>
      <c r="BO70" s="236"/>
      <c r="BP70" s="236"/>
      <c r="BQ70" s="233">
        <v>
64</v>
      </c>
      <c r="BR70" s="238"/>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5"/>
    </row>
    <row r="71" spans="1:131" ht="26.25" customHeight="1" x14ac:dyDescent="0.15">
      <c r="A71" s="233">
        <v>
4</v>
      </c>
      <c r="B71" s="902" t="s">
        <v>
592</v>
      </c>
      <c r="C71" s="903"/>
      <c r="D71" s="903"/>
      <c r="E71" s="903"/>
      <c r="F71" s="903"/>
      <c r="G71" s="903"/>
      <c r="H71" s="903"/>
      <c r="I71" s="903"/>
      <c r="J71" s="903"/>
      <c r="K71" s="903"/>
      <c r="L71" s="903"/>
      <c r="M71" s="903"/>
      <c r="N71" s="903"/>
      <c r="O71" s="903"/>
      <c r="P71" s="904"/>
      <c r="Q71" s="905">
        <v>
975</v>
      </c>
      <c r="R71" s="859"/>
      <c r="S71" s="859"/>
      <c r="T71" s="859"/>
      <c r="U71" s="859"/>
      <c r="V71" s="859">
        <v>
965</v>
      </c>
      <c r="W71" s="859"/>
      <c r="X71" s="859"/>
      <c r="Y71" s="859"/>
      <c r="Z71" s="859"/>
      <c r="AA71" s="859">
        <v>
10</v>
      </c>
      <c r="AB71" s="859"/>
      <c r="AC71" s="859"/>
      <c r="AD71" s="859"/>
      <c r="AE71" s="859"/>
      <c r="AF71" s="859">
        <v>
10</v>
      </c>
      <c r="AG71" s="859"/>
      <c r="AH71" s="859"/>
      <c r="AI71" s="859"/>
      <c r="AJ71" s="859"/>
      <c r="AK71" s="859" t="s">
        <v>
517</v>
      </c>
      <c r="AL71" s="859"/>
      <c r="AM71" s="859"/>
      <c r="AN71" s="859"/>
      <c r="AO71" s="859"/>
      <c r="AP71" s="859" t="s">
        <v>
517</v>
      </c>
      <c r="AQ71" s="859"/>
      <c r="AR71" s="859"/>
      <c r="AS71" s="859"/>
      <c r="AT71" s="859"/>
      <c r="AU71" s="859" t="s">
        <v>
517</v>
      </c>
      <c r="AV71" s="859"/>
      <c r="AW71" s="859"/>
      <c r="AX71" s="859"/>
      <c r="AY71" s="859"/>
      <c r="AZ71" s="861"/>
      <c r="BA71" s="861"/>
      <c r="BB71" s="861"/>
      <c r="BC71" s="861"/>
      <c r="BD71" s="862"/>
      <c r="BE71" s="236"/>
      <c r="BF71" s="236"/>
      <c r="BG71" s="236"/>
      <c r="BH71" s="236"/>
      <c r="BI71" s="236"/>
      <c r="BJ71" s="236"/>
      <c r="BK71" s="236"/>
      <c r="BL71" s="236"/>
      <c r="BM71" s="236"/>
      <c r="BN71" s="236"/>
      <c r="BO71" s="236"/>
      <c r="BP71" s="236"/>
      <c r="BQ71" s="233">
        <v>
65</v>
      </c>
      <c r="BR71" s="238"/>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5"/>
    </row>
    <row r="72" spans="1:131" ht="26.25" customHeight="1" x14ac:dyDescent="0.15">
      <c r="A72" s="233">
        <v>
5</v>
      </c>
      <c r="B72" s="902" t="s">
        <v>
593</v>
      </c>
      <c r="C72" s="903"/>
      <c r="D72" s="903"/>
      <c r="E72" s="903"/>
      <c r="F72" s="903"/>
      <c r="G72" s="903"/>
      <c r="H72" s="903"/>
      <c r="I72" s="903"/>
      <c r="J72" s="903"/>
      <c r="K72" s="903"/>
      <c r="L72" s="903"/>
      <c r="M72" s="903"/>
      <c r="N72" s="903"/>
      <c r="O72" s="903"/>
      <c r="P72" s="904"/>
      <c r="Q72" s="905">
        <v>
359263</v>
      </c>
      <c r="R72" s="859"/>
      <c r="S72" s="859"/>
      <c r="T72" s="859"/>
      <c r="U72" s="859"/>
      <c r="V72" s="859">
        <v>
349158</v>
      </c>
      <c r="W72" s="859"/>
      <c r="X72" s="859"/>
      <c r="Y72" s="859"/>
      <c r="Z72" s="859"/>
      <c r="AA72" s="859">
        <v>
10106</v>
      </c>
      <c r="AB72" s="859"/>
      <c r="AC72" s="859"/>
      <c r="AD72" s="859"/>
      <c r="AE72" s="859"/>
      <c r="AF72" s="859">
        <v>
10106</v>
      </c>
      <c r="AG72" s="859"/>
      <c r="AH72" s="859"/>
      <c r="AI72" s="859"/>
      <c r="AJ72" s="859"/>
      <c r="AK72" s="859">
        <v>
703</v>
      </c>
      <c r="AL72" s="859"/>
      <c r="AM72" s="859"/>
      <c r="AN72" s="859"/>
      <c r="AO72" s="859"/>
      <c r="AP72" s="859" t="s">
        <v>
517</v>
      </c>
      <c r="AQ72" s="859"/>
      <c r="AR72" s="859"/>
      <c r="AS72" s="859"/>
      <c r="AT72" s="859"/>
      <c r="AU72" s="859" t="s">
        <v>
517</v>
      </c>
      <c r="AV72" s="859"/>
      <c r="AW72" s="859"/>
      <c r="AX72" s="859"/>
      <c r="AY72" s="859"/>
      <c r="AZ72" s="861"/>
      <c r="BA72" s="861"/>
      <c r="BB72" s="861"/>
      <c r="BC72" s="861"/>
      <c r="BD72" s="862"/>
      <c r="BE72" s="236"/>
      <c r="BF72" s="236"/>
      <c r="BG72" s="236"/>
      <c r="BH72" s="236"/>
      <c r="BI72" s="236"/>
      <c r="BJ72" s="236"/>
      <c r="BK72" s="236"/>
      <c r="BL72" s="236"/>
      <c r="BM72" s="236"/>
      <c r="BN72" s="236"/>
      <c r="BO72" s="236"/>
      <c r="BP72" s="236"/>
      <c r="BQ72" s="233">
        <v>
66</v>
      </c>
      <c r="BR72" s="238"/>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5"/>
    </row>
    <row r="73" spans="1:131" ht="26.25" customHeight="1" x14ac:dyDescent="0.15">
      <c r="A73" s="233">
        <v>
6</v>
      </c>
      <c r="B73" s="902" t="s">
        <v>
594</v>
      </c>
      <c r="C73" s="903"/>
      <c r="D73" s="903"/>
      <c r="E73" s="903"/>
      <c r="F73" s="903"/>
      <c r="G73" s="903"/>
      <c r="H73" s="903"/>
      <c r="I73" s="903"/>
      <c r="J73" s="903"/>
      <c r="K73" s="903"/>
      <c r="L73" s="903"/>
      <c r="M73" s="903"/>
      <c r="N73" s="903"/>
      <c r="O73" s="903"/>
      <c r="P73" s="904"/>
      <c r="Q73" s="905">
        <v>
6909</v>
      </c>
      <c r="R73" s="859"/>
      <c r="S73" s="859"/>
      <c r="T73" s="859"/>
      <c r="U73" s="859"/>
      <c r="V73" s="859">
        <v>
6520</v>
      </c>
      <c r="W73" s="859"/>
      <c r="X73" s="859"/>
      <c r="Y73" s="859"/>
      <c r="Z73" s="859"/>
      <c r="AA73" s="859">
        <v>
389</v>
      </c>
      <c r="AB73" s="859"/>
      <c r="AC73" s="859"/>
      <c r="AD73" s="859"/>
      <c r="AE73" s="859"/>
      <c r="AF73" s="859">
        <v>
352</v>
      </c>
      <c r="AG73" s="859"/>
      <c r="AH73" s="859"/>
      <c r="AI73" s="859"/>
      <c r="AJ73" s="859"/>
      <c r="AK73" s="859" t="s">
        <v>
517</v>
      </c>
      <c r="AL73" s="859"/>
      <c r="AM73" s="859"/>
      <c r="AN73" s="859"/>
      <c r="AO73" s="859"/>
      <c r="AP73" s="859">
        <v>
2620</v>
      </c>
      <c r="AQ73" s="859"/>
      <c r="AR73" s="859"/>
      <c r="AS73" s="859"/>
      <c r="AT73" s="859"/>
      <c r="AU73" s="859">
        <v>
646</v>
      </c>
      <c r="AV73" s="859"/>
      <c r="AW73" s="859"/>
      <c r="AX73" s="859"/>
      <c r="AY73" s="859"/>
      <c r="AZ73" s="861"/>
      <c r="BA73" s="861"/>
      <c r="BB73" s="861"/>
      <c r="BC73" s="861"/>
      <c r="BD73" s="862"/>
      <c r="BE73" s="236"/>
      <c r="BF73" s="236"/>
      <c r="BG73" s="236"/>
      <c r="BH73" s="236"/>
      <c r="BI73" s="236"/>
      <c r="BJ73" s="236"/>
      <c r="BK73" s="236"/>
      <c r="BL73" s="236"/>
      <c r="BM73" s="236"/>
      <c r="BN73" s="236"/>
      <c r="BO73" s="236"/>
      <c r="BP73" s="236"/>
      <c r="BQ73" s="233">
        <v>
67</v>
      </c>
      <c r="BR73" s="238"/>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5"/>
    </row>
    <row r="74" spans="1:131" ht="26.25" customHeight="1" x14ac:dyDescent="0.15">
      <c r="A74" s="233">
        <v>
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6"/>
      <c r="BF74" s="236"/>
      <c r="BG74" s="236"/>
      <c r="BH74" s="236"/>
      <c r="BI74" s="236"/>
      <c r="BJ74" s="236"/>
      <c r="BK74" s="236"/>
      <c r="BL74" s="236"/>
      <c r="BM74" s="236"/>
      <c r="BN74" s="236"/>
      <c r="BO74" s="236"/>
      <c r="BP74" s="236"/>
      <c r="BQ74" s="233">
        <v>
68</v>
      </c>
      <c r="BR74" s="238"/>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5"/>
    </row>
    <row r="75" spans="1:131" ht="26.25" customHeight="1" x14ac:dyDescent="0.15">
      <c r="A75" s="233">
        <v>
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36"/>
      <c r="BF75" s="236"/>
      <c r="BG75" s="236"/>
      <c r="BH75" s="236"/>
      <c r="BI75" s="236"/>
      <c r="BJ75" s="236"/>
      <c r="BK75" s="236"/>
      <c r="BL75" s="236"/>
      <c r="BM75" s="236"/>
      <c r="BN75" s="236"/>
      <c r="BO75" s="236"/>
      <c r="BP75" s="236"/>
      <c r="BQ75" s="233">
        <v>
69</v>
      </c>
      <c r="BR75" s="238"/>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5"/>
    </row>
    <row r="76" spans="1:131" ht="26.25" customHeight="1" x14ac:dyDescent="0.15">
      <c r="A76" s="233">
        <v>
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6"/>
      <c r="BF76" s="236"/>
      <c r="BG76" s="236"/>
      <c r="BH76" s="236"/>
      <c r="BI76" s="236"/>
      <c r="BJ76" s="236"/>
      <c r="BK76" s="236"/>
      <c r="BL76" s="236"/>
      <c r="BM76" s="236"/>
      <c r="BN76" s="236"/>
      <c r="BO76" s="236"/>
      <c r="BP76" s="236"/>
      <c r="BQ76" s="233">
        <v>
70</v>
      </c>
      <c r="BR76" s="238"/>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5"/>
    </row>
    <row r="77" spans="1:131" ht="26.25" customHeight="1" x14ac:dyDescent="0.15">
      <c r="A77" s="233">
        <v>
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6"/>
      <c r="BF77" s="236"/>
      <c r="BG77" s="236"/>
      <c r="BH77" s="236"/>
      <c r="BI77" s="236"/>
      <c r="BJ77" s="236"/>
      <c r="BK77" s="236"/>
      <c r="BL77" s="236"/>
      <c r="BM77" s="236"/>
      <c r="BN77" s="236"/>
      <c r="BO77" s="236"/>
      <c r="BP77" s="236"/>
      <c r="BQ77" s="233">
        <v>
71</v>
      </c>
      <c r="BR77" s="238"/>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5"/>
    </row>
    <row r="78" spans="1:131" ht="26.25" customHeight="1" x14ac:dyDescent="0.15">
      <c r="A78" s="233">
        <v>
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6"/>
      <c r="BF78" s="236"/>
      <c r="BG78" s="236"/>
      <c r="BH78" s="236"/>
      <c r="BI78" s="236"/>
      <c r="BJ78" s="225"/>
      <c r="BK78" s="225"/>
      <c r="BL78" s="225"/>
      <c r="BM78" s="225"/>
      <c r="BN78" s="225"/>
      <c r="BO78" s="236"/>
      <c r="BP78" s="236"/>
      <c r="BQ78" s="233">
        <v>
72</v>
      </c>
      <c r="BR78" s="238"/>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5"/>
    </row>
    <row r="79" spans="1:131" ht="26.25" customHeight="1" x14ac:dyDescent="0.15">
      <c r="A79" s="233">
        <v>
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6"/>
      <c r="BF79" s="236"/>
      <c r="BG79" s="236"/>
      <c r="BH79" s="236"/>
      <c r="BI79" s="236"/>
      <c r="BJ79" s="225"/>
      <c r="BK79" s="225"/>
      <c r="BL79" s="225"/>
      <c r="BM79" s="225"/>
      <c r="BN79" s="225"/>
      <c r="BO79" s="236"/>
      <c r="BP79" s="236"/>
      <c r="BQ79" s="233">
        <v>
73</v>
      </c>
      <c r="BR79" s="238"/>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5"/>
    </row>
    <row r="80" spans="1:131" ht="26.25" customHeight="1" x14ac:dyDescent="0.15">
      <c r="A80" s="233">
        <v>
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6"/>
      <c r="BF80" s="236"/>
      <c r="BG80" s="236"/>
      <c r="BH80" s="236"/>
      <c r="BI80" s="236"/>
      <c r="BJ80" s="236"/>
      <c r="BK80" s="236"/>
      <c r="BL80" s="236"/>
      <c r="BM80" s="236"/>
      <c r="BN80" s="236"/>
      <c r="BO80" s="236"/>
      <c r="BP80" s="236"/>
      <c r="BQ80" s="233">
        <v>
74</v>
      </c>
      <c r="BR80" s="238"/>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5"/>
    </row>
    <row r="81" spans="1:131" ht="26.25" customHeight="1" x14ac:dyDescent="0.15">
      <c r="A81" s="233">
        <v>
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6"/>
      <c r="BF81" s="236"/>
      <c r="BG81" s="236"/>
      <c r="BH81" s="236"/>
      <c r="BI81" s="236"/>
      <c r="BJ81" s="236"/>
      <c r="BK81" s="236"/>
      <c r="BL81" s="236"/>
      <c r="BM81" s="236"/>
      <c r="BN81" s="236"/>
      <c r="BO81" s="236"/>
      <c r="BP81" s="236"/>
      <c r="BQ81" s="233">
        <v>
75</v>
      </c>
      <c r="BR81" s="238"/>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5"/>
    </row>
    <row r="82" spans="1:131" ht="26.25" customHeight="1" x14ac:dyDescent="0.15">
      <c r="A82" s="233">
        <v>
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6"/>
      <c r="BF82" s="236"/>
      <c r="BG82" s="236"/>
      <c r="BH82" s="236"/>
      <c r="BI82" s="236"/>
      <c r="BJ82" s="236"/>
      <c r="BK82" s="236"/>
      <c r="BL82" s="236"/>
      <c r="BM82" s="236"/>
      <c r="BN82" s="236"/>
      <c r="BO82" s="236"/>
      <c r="BP82" s="236"/>
      <c r="BQ82" s="233">
        <v>
76</v>
      </c>
      <c r="BR82" s="238"/>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5"/>
    </row>
    <row r="83" spans="1:131" ht="26.25" customHeight="1" x14ac:dyDescent="0.15">
      <c r="A83" s="233">
        <v>
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6"/>
      <c r="BF83" s="236"/>
      <c r="BG83" s="236"/>
      <c r="BH83" s="236"/>
      <c r="BI83" s="236"/>
      <c r="BJ83" s="236"/>
      <c r="BK83" s="236"/>
      <c r="BL83" s="236"/>
      <c r="BM83" s="236"/>
      <c r="BN83" s="236"/>
      <c r="BO83" s="236"/>
      <c r="BP83" s="236"/>
      <c r="BQ83" s="233">
        <v>
77</v>
      </c>
      <c r="BR83" s="238"/>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5"/>
    </row>
    <row r="84" spans="1:131" ht="26.25" customHeight="1" x14ac:dyDescent="0.15">
      <c r="A84" s="233">
        <v>
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6"/>
      <c r="BF84" s="236"/>
      <c r="BG84" s="236"/>
      <c r="BH84" s="236"/>
      <c r="BI84" s="236"/>
      <c r="BJ84" s="236"/>
      <c r="BK84" s="236"/>
      <c r="BL84" s="236"/>
      <c r="BM84" s="236"/>
      <c r="BN84" s="236"/>
      <c r="BO84" s="236"/>
      <c r="BP84" s="236"/>
      <c r="BQ84" s="233">
        <v>
78</v>
      </c>
      <c r="BR84" s="238"/>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5"/>
    </row>
    <row r="85" spans="1:131" ht="26.25" customHeight="1" x14ac:dyDescent="0.15">
      <c r="A85" s="233">
        <v>
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6"/>
      <c r="BF85" s="236"/>
      <c r="BG85" s="236"/>
      <c r="BH85" s="236"/>
      <c r="BI85" s="236"/>
      <c r="BJ85" s="236"/>
      <c r="BK85" s="236"/>
      <c r="BL85" s="236"/>
      <c r="BM85" s="236"/>
      <c r="BN85" s="236"/>
      <c r="BO85" s="236"/>
      <c r="BP85" s="236"/>
      <c r="BQ85" s="233">
        <v>
79</v>
      </c>
      <c r="BR85" s="238"/>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5"/>
    </row>
    <row r="86" spans="1:131" ht="26.25" customHeight="1" x14ac:dyDescent="0.15">
      <c r="A86" s="233">
        <v>
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6"/>
      <c r="BF86" s="236"/>
      <c r="BG86" s="236"/>
      <c r="BH86" s="236"/>
      <c r="BI86" s="236"/>
      <c r="BJ86" s="236"/>
      <c r="BK86" s="236"/>
      <c r="BL86" s="236"/>
      <c r="BM86" s="236"/>
      <c r="BN86" s="236"/>
      <c r="BO86" s="236"/>
      <c r="BP86" s="236"/>
      <c r="BQ86" s="233">
        <v>
80</v>
      </c>
      <c r="BR86" s="238"/>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5"/>
    </row>
    <row r="87" spans="1:131" ht="26.25" customHeight="1" x14ac:dyDescent="0.15">
      <c r="A87" s="239">
        <v>
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6"/>
      <c r="BF87" s="236"/>
      <c r="BG87" s="236"/>
      <c r="BH87" s="236"/>
      <c r="BI87" s="236"/>
      <c r="BJ87" s="236"/>
      <c r="BK87" s="236"/>
      <c r="BL87" s="236"/>
      <c r="BM87" s="236"/>
      <c r="BN87" s="236"/>
      <c r="BO87" s="236"/>
      <c r="BP87" s="236"/>
      <c r="BQ87" s="233">
        <v>
81</v>
      </c>
      <c r="BR87" s="238"/>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5"/>
    </row>
    <row r="88" spans="1:131" ht="26.25" customHeight="1" thickBot="1" x14ac:dyDescent="0.2">
      <c r="A88" s="235" t="s">
        <v>
391</v>
      </c>
      <c r="B88" s="817" t="s">
        <v>
426</v>
      </c>
      <c r="C88" s="818"/>
      <c r="D88" s="818"/>
      <c r="E88" s="818"/>
      <c r="F88" s="818"/>
      <c r="G88" s="818"/>
      <c r="H88" s="818"/>
      <c r="I88" s="818"/>
      <c r="J88" s="818"/>
      <c r="K88" s="818"/>
      <c r="L88" s="818"/>
      <c r="M88" s="818"/>
      <c r="N88" s="818"/>
      <c r="O88" s="818"/>
      <c r="P88" s="819"/>
      <c r="Q88" s="869"/>
      <c r="R88" s="870"/>
      <c r="S88" s="870"/>
      <c r="T88" s="870"/>
      <c r="U88" s="870"/>
      <c r="V88" s="870"/>
      <c r="W88" s="870"/>
      <c r="X88" s="870"/>
      <c r="Y88" s="870"/>
      <c r="Z88" s="870"/>
      <c r="AA88" s="870"/>
      <c r="AB88" s="870"/>
      <c r="AC88" s="870"/>
      <c r="AD88" s="870"/>
      <c r="AE88" s="870"/>
      <c r="AF88" s="873">
        <f>
SUM(AF68:AJ87)</f>
        <v>
10695</v>
      </c>
      <c r="AG88" s="873"/>
      <c r="AH88" s="873"/>
      <c r="AI88" s="873"/>
      <c r="AJ88" s="873"/>
      <c r="AK88" s="870"/>
      <c r="AL88" s="870"/>
      <c r="AM88" s="870"/>
      <c r="AN88" s="870"/>
      <c r="AO88" s="870"/>
      <c r="AP88" s="873">
        <f t="shared" ref="AP88" si="0">
SUM(AP68:AT87)</f>
        <v>
2620</v>
      </c>
      <c r="AQ88" s="873"/>
      <c r="AR88" s="873"/>
      <c r="AS88" s="873"/>
      <c r="AT88" s="873"/>
      <c r="AU88" s="873">
        <f t="shared" ref="AU88" si="1">
SUM(AU68:AY87)</f>
        <v>
646</v>
      </c>
      <c r="AV88" s="873"/>
      <c r="AW88" s="873"/>
      <c r="AX88" s="873"/>
      <c r="AY88" s="873"/>
      <c r="AZ88" s="878"/>
      <c r="BA88" s="878"/>
      <c r="BB88" s="878"/>
      <c r="BC88" s="878"/>
      <c r="BD88" s="879"/>
      <c r="BE88" s="236"/>
      <c r="BF88" s="236"/>
      <c r="BG88" s="236"/>
      <c r="BH88" s="236"/>
      <c r="BI88" s="236"/>
      <c r="BJ88" s="236"/>
      <c r="BK88" s="236"/>
      <c r="BL88" s="236"/>
      <c r="BM88" s="236"/>
      <c r="BN88" s="236"/>
      <c r="BO88" s="236"/>
      <c r="BP88" s="236"/>
      <c r="BQ88" s="233">
        <v>
82</v>
      </c>
      <c r="BR88" s="238"/>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5"/>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
83</v>
      </c>
      <c r="BR89" s="238"/>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5"/>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
84</v>
      </c>
      <c r="BR90" s="238"/>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5"/>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
85</v>
      </c>
      <c r="BR91" s="238"/>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5"/>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
86</v>
      </c>
      <c r="BR92" s="238"/>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5"/>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
87</v>
      </c>
      <c r="BR93" s="238"/>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5"/>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
88</v>
      </c>
      <c r="BR94" s="238"/>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5"/>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
89</v>
      </c>
      <c r="BR95" s="238"/>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5"/>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
90</v>
      </c>
      <c r="BR96" s="238"/>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5"/>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
91</v>
      </c>
      <c r="BR97" s="238"/>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5"/>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
92</v>
      </c>
      <c r="BR98" s="238"/>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5"/>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
93</v>
      </c>
      <c r="BR99" s="238"/>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5"/>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
94</v>
      </c>
      <c r="BR100" s="238"/>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5"/>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
95</v>
      </c>
      <c r="BR101" s="238"/>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5"/>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
391</v>
      </c>
      <c r="BR102" s="817" t="s">
        <v>
427</v>
      </c>
      <c r="BS102" s="818"/>
      <c r="BT102" s="818"/>
      <c r="BU102" s="818"/>
      <c r="BV102" s="818"/>
      <c r="BW102" s="818"/>
      <c r="BX102" s="818"/>
      <c r="BY102" s="818"/>
      <c r="BZ102" s="818"/>
      <c r="CA102" s="818"/>
      <c r="CB102" s="818"/>
      <c r="CC102" s="818"/>
      <c r="CD102" s="818"/>
      <c r="CE102" s="818"/>
      <c r="CF102" s="818"/>
      <c r="CG102" s="819"/>
      <c r="CH102" s="916"/>
      <c r="CI102" s="917"/>
      <c r="CJ102" s="917"/>
      <c r="CK102" s="917"/>
      <c r="CL102" s="918"/>
      <c r="CM102" s="916"/>
      <c r="CN102" s="917"/>
      <c r="CO102" s="917"/>
      <c r="CP102" s="917"/>
      <c r="CQ102" s="918"/>
      <c r="CR102" s="919">
        <f>
SUM(CR7:CV88)</f>
        <v>
271</v>
      </c>
      <c r="CS102" s="881"/>
      <c r="CT102" s="881"/>
      <c r="CU102" s="881"/>
      <c r="CV102" s="920"/>
      <c r="CW102" s="919">
        <f t="shared" ref="CW102" si="2">
SUM(CW7:DA88)</f>
        <v>
3</v>
      </c>
      <c r="CX102" s="881"/>
      <c r="CY102" s="881"/>
      <c r="CZ102" s="881"/>
      <c r="DA102" s="920"/>
      <c r="DB102" s="919" t="s">
        <v>
580</v>
      </c>
      <c r="DC102" s="881"/>
      <c r="DD102" s="881"/>
      <c r="DE102" s="881"/>
      <c r="DF102" s="920"/>
      <c r="DG102" s="919" t="s">
        <v>
580</v>
      </c>
      <c r="DH102" s="881"/>
      <c r="DI102" s="881"/>
      <c r="DJ102" s="881"/>
      <c r="DK102" s="920"/>
      <c r="DL102" s="919" t="s">
        <v>
580</v>
      </c>
      <c r="DM102" s="881"/>
      <c r="DN102" s="881"/>
      <c r="DO102" s="881"/>
      <c r="DP102" s="920"/>
      <c r="DQ102" s="919" t="s">
        <v>
580</v>
      </c>
      <c r="DR102" s="881"/>
      <c r="DS102" s="881"/>
      <c r="DT102" s="881"/>
      <c r="DU102" s="920"/>
      <c r="DV102" s="817"/>
      <c r="DW102" s="818"/>
      <c r="DX102" s="818"/>
      <c r="DY102" s="818"/>
      <c r="DZ102" s="943"/>
      <c r="EA102" s="225"/>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44" t="s">
        <v>
428</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5"/>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45" t="s">
        <v>
429</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5"/>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row>
    <row r="107" spans="1:131" s="225" customFormat="1" ht="26.25" customHeight="1" thickBot="1" x14ac:dyDescent="0.2">
      <c r="A107" s="244" t="s">
        <v>
430</v>
      </c>
      <c r="B107" s="245"/>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4" t="s">
        <v>
431</v>
      </c>
      <c r="AV107" s="245"/>
      <c r="AW107" s="245"/>
      <c r="AX107" s="245"/>
      <c r="AY107" s="245"/>
      <c r="AZ107" s="245"/>
      <c r="BA107" s="245"/>
      <c r="BB107" s="245"/>
      <c r="BC107" s="245"/>
      <c r="BD107" s="245"/>
      <c r="BE107" s="245"/>
      <c r="BF107" s="245"/>
      <c r="BG107" s="245"/>
      <c r="BH107" s="245"/>
      <c r="BI107" s="245"/>
      <c r="BJ107" s="245"/>
      <c r="BK107" s="245"/>
      <c r="BL107" s="245"/>
      <c r="BM107" s="245"/>
      <c r="BN107" s="245"/>
      <c r="BO107" s="245"/>
      <c r="BP107" s="245"/>
      <c r="BQ107" s="245"/>
      <c r="BR107" s="245"/>
      <c r="BS107" s="245"/>
      <c r="BT107" s="245"/>
      <c r="BU107" s="245"/>
      <c r="BV107" s="245"/>
      <c r="BW107" s="245"/>
      <c r="BX107" s="245"/>
      <c r="BY107" s="245"/>
      <c r="BZ107" s="245"/>
      <c r="CA107" s="245"/>
      <c r="CB107" s="245"/>
      <c r="CC107" s="245"/>
      <c r="CD107" s="245"/>
      <c r="CE107" s="245"/>
      <c r="CF107" s="245"/>
      <c r="CG107" s="245"/>
      <c r="CH107" s="245"/>
      <c r="CI107" s="245"/>
      <c r="CJ107" s="245"/>
      <c r="CK107" s="245"/>
      <c r="CL107" s="245"/>
      <c r="CM107" s="245"/>
      <c r="CN107" s="245"/>
      <c r="CO107" s="245"/>
      <c r="CP107" s="245"/>
      <c r="CQ107" s="245"/>
      <c r="CR107" s="245"/>
      <c r="CS107" s="245"/>
      <c r="CT107" s="245"/>
      <c r="CU107" s="245"/>
      <c r="CV107" s="245"/>
      <c r="CW107" s="245"/>
      <c r="CX107" s="245"/>
      <c r="CY107" s="245"/>
      <c r="CZ107" s="245"/>
      <c r="DA107" s="245"/>
      <c r="DB107" s="245"/>
      <c r="DC107" s="245"/>
      <c r="DD107" s="245"/>
      <c r="DE107" s="245"/>
      <c r="DF107" s="245"/>
      <c r="DG107" s="245"/>
      <c r="DH107" s="245"/>
      <c r="DI107" s="245"/>
      <c r="DJ107" s="245"/>
      <c r="DK107" s="245"/>
      <c r="DL107" s="245"/>
      <c r="DM107" s="245"/>
      <c r="DN107" s="245"/>
      <c r="DO107" s="245"/>
      <c r="DP107" s="245"/>
      <c r="DQ107" s="245"/>
      <c r="DR107" s="245"/>
      <c r="DS107" s="245"/>
      <c r="DT107" s="245"/>
      <c r="DU107" s="245"/>
      <c r="DV107" s="245"/>
      <c r="DW107" s="245"/>
      <c r="DX107" s="245"/>
      <c r="DY107" s="245"/>
      <c r="DZ107" s="245"/>
    </row>
    <row r="108" spans="1:131" s="225" customFormat="1" ht="26.25" customHeight="1" x14ac:dyDescent="0.15">
      <c r="A108" s="946" t="s">
        <v>
432</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
433</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5" customFormat="1" ht="26.25" customHeight="1" x14ac:dyDescent="0.15">
      <c r="A109" s="941" t="s">
        <v>
434</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
435</v>
      </c>
      <c r="AB109" s="922"/>
      <c r="AC109" s="922"/>
      <c r="AD109" s="922"/>
      <c r="AE109" s="923"/>
      <c r="AF109" s="921" t="s">
        <v>
436</v>
      </c>
      <c r="AG109" s="922"/>
      <c r="AH109" s="922"/>
      <c r="AI109" s="922"/>
      <c r="AJ109" s="923"/>
      <c r="AK109" s="921" t="s">
        <v>
305</v>
      </c>
      <c r="AL109" s="922"/>
      <c r="AM109" s="922"/>
      <c r="AN109" s="922"/>
      <c r="AO109" s="923"/>
      <c r="AP109" s="921" t="s">
        <v>
437</v>
      </c>
      <c r="AQ109" s="922"/>
      <c r="AR109" s="922"/>
      <c r="AS109" s="922"/>
      <c r="AT109" s="924"/>
      <c r="AU109" s="941" t="s">
        <v>
434</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
435</v>
      </c>
      <c r="BR109" s="922"/>
      <c r="BS109" s="922"/>
      <c r="BT109" s="922"/>
      <c r="BU109" s="923"/>
      <c r="BV109" s="921" t="s">
        <v>
436</v>
      </c>
      <c r="BW109" s="922"/>
      <c r="BX109" s="922"/>
      <c r="BY109" s="922"/>
      <c r="BZ109" s="923"/>
      <c r="CA109" s="921" t="s">
        <v>
305</v>
      </c>
      <c r="CB109" s="922"/>
      <c r="CC109" s="922"/>
      <c r="CD109" s="922"/>
      <c r="CE109" s="923"/>
      <c r="CF109" s="942" t="s">
        <v>
437</v>
      </c>
      <c r="CG109" s="942"/>
      <c r="CH109" s="942"/>
      <c r="CI109" s="942"/>
      <c r="CJ109" s="942"/>
      <c r="CK109" s="921" t="s">
        <v>
438</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
435</v>
      </c>
      <c r="DH109" s="922"/>
      <c r="DI109" s="922"/>
      <c r="DJ109" s="922"/>
      <c r="DK109" s="923"/>
      <c r="DL109" s="921" t="s">
        <v>
436</v>
      </c>
      <c r="DM109" s="922"/>
      <c r="DN109" s="922"/>
      <c r="DO109" s="922"/>
      <c r="DP109" s="923"/>
      <c r="DQ109" s="921" t="s">
        <v>
305</v>
      </c>
      <c r="DR109" s="922"/>
      <c r="DS109" s="922"/>
      <c r="DT109" s="922"/>
      <c r="DU109" s="923"/>
      <c r="DV109" s="921" t="s">
        <v>
437</v>
      </c>
      <c r="DW109" s="922"/>
      <c r="DX109" s="922"/>
      <c r="DY109" s="922"/>
      <c r="DZ109" s="924"/>
    </row>
    <row r="110" spans="1:131" s="225" customFormat="1" ht="26.25" customHeight="1" x14ac:dyDescent="0.15">
      <c r="A110" s="925" t="s">
        <v>
439</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
1347387</v>
      </c>
      <c r="AB110" s="929"/>
      <c r="AC110" s="929"/>
      <c r="AD110" s="929"/>
      <c r="AE110" s="930"/>
      <c r="AF110" s="931">
        <v>
1377945</v>
      </c>
      <c r="AG110" s="929"/>
      <c r="AH110" s="929"/>
      <c r="AI110" s="929"/>
      <c r="AJ110" s="930"/>
      <c r="AK110" s="931">
        <v>
1436230</v>
      </c>
      <c r="AL110" s="929"/>
      <c r="AM110" s="929"/>
      <c r="AN110" s="929"/>
      <c r="AO110" s="930"/>
      <c r="AP110" s="932">
        <v>
14.1</v>
      </c>
      <c r="AQ110" s="933"/>
      <c r="AR110" s="933"/>
      <c r="AS110" s="933"/>
      <c r="AT110" s="934"/>
      <c r="AU110" s="935" t="s">
        <v>
72</v>
      </c>
      <c r="AV110" s="936"/>
      <c r="AW110" s="936"/>
      <c r="AX110" s="936"/>
      <c r="AY110" s="936"/>
      <c r="AZ110" s="958" t="s">
        <v>
440</v>
      </c>
      <c r="BA110" s="926"/>
      <c r="BB110" s="926"/>
      <c r="BC110" s="926"/>
      <c r="BD110" s="926"/>
      <c r="BE110" s="926"/>
      <c r="BF110" s="926"/>
      <c r="BG110" s="926"/>
      <c r="BH110" s="926"/>
      <c r="BI110" s="926"/>
      <c r="BJ110" s="926"/>
      <c r="BK110" s="926"/>
      <c r="BL110" s="926"/>
      <c r="BM110" s="926"/>
      <c r="BN110" s="926"/>
      <c r="BO110" s="926"/>
      <c r="BP110" s="927"/>
      <c r="BQ110" s="959">
        <v>
15713480</v>
      </c>
      <c r="BR110" s="960"/>
      <c r="BS110" s="960"/>
      <c r="BT110" s="960"/>
      <c r="BU110" s="960"/>
      <c r="BV110" s="960">
        <v>
16837951</v>
      </c>
      <c r="BW110" s="960"/>
      <c r="BX110" s="960"/>
      <c r="BY110" s="960"/>
      <c r="BZ110" s="960"/>
      <c r="CA110" s="960">
        <v>
16733982</v>
      </c>
      <c r="CB110" s="960"/>
      <c r="CC110" s="960"/>
      <c r="CD110" s="960"/>
      <c r="CE110" s="960"/>
      <c r="CF110" s="973">
        <v>
164.5</v>
      </c>
      <c r="CG110" s="974"/>
      <c r="CH110" s="974"/>
      <c r="CI110" s="974"/>
      <c r="CJ110" s="974"/>
      <c r="CK110" s="975" t="s">
        <v>
441</v>
      </c>
      <c r="CL110" s="976"/>
      <c r="CM110" s="958" t="s">
        <v>
442</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
443</v>
      </c>
      <c r="DH110" s="960"/>
      <c r="DI110" s="960"/>
      <c r="DJ110" s="960"/>
      <c r="DK110" s="960"/>
      <c r="DL110" s="960" t="s">
        <v>
444</v>
      </c>
      <c r="DM110" s="960"/>
      <c r="DN110" s="960"/>
      <c r="DO110" s="960"/>
      <c r="DP110" s="960"/>
      <c r="DQ110" s="960" t="s">
        <v>
444</v>
      </c>
      <c r="DR110" s="960"/>
      <c r="DS110" s="960"/>
      <c r="DT110" s="960"/>
      <c r="DU110" s="960"/>
      <c r="DV110" s="961" t="s">
        <v>
125</v>
      </c>
      <c r="DW110" s="961"/>
      <c r="DX110" s="961"/>
      <c r="DY110" s="961"/>
      <c r="DZ110" s="962"/>
    </row>
    <row r="111" spans="1:131" s="225" customFormat="1" ht="26.25" customHeight="1" x14ac:dyDescent="0.15">
      <c r="A111" s="963" t="s">
        <v>
445</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
443</v>
      </c>
      <c r="AB111" s="967"/>
      <c r="AC111" s="967"/>
      <c r="AD111" s="967"/>
      <c r="AE111" s="968"/>
      <c r="AF111" s="969" t="s">
        <v>
444</v>
      </c>
      <c r="AG111" s="967"/>
      <c r="AH111" s="967"/>
      <c r="AI111" s="967"/>
      <c r="AJ111" s="968"/>
      <c r="AK111" s="969" t="s">
        <v>
444</v>
      </c>
      <c r="AL111" s="967"/>
      <c r="AM111" s="967"/>
      <c r="AN111" s="967"/>
      <c r="AO111" s="968"/>
      <c r="AP111" s="970" t="s">
        <v>
444</v>
      </c>
      <c r="AQ111" s="971"/>
      <c r="AR111" s="971"/>
      <c r="AS111" s="971"/>
      <c r="AT111" s="972"/>
      <c r="AU111" s="937"/>
      <c r="AV111" s="938"/>
      <c r="AW111" s="938"/>
      <c r="AX111" s="938"/>
      <c r="AY111" s="938"/>
      <c r="AZ111" s="951" t="s">
        <v>
446</v>
      </c>
      <c r="BA111" s="952"/>
      <c r="BB111" s="952"/>
      <c r="BC111" s="952"/>
      <c r="BD111" s="952"/>
      <c r="BE111" s="952"/>
      <c r="BF111" s="952"/>
      <c r="BG111" s="952"/>
      <c r="BH111" s="952"/>
      <c r="BI111" s="952"/>
      <c r="BJ111" s="952"/>
      <c r="BK111" s="952"/>
      <c r="BL111" s="952"/>
      <c r="BM111" s="952"/>
      <c r="BN111" s="952"/>
      <c r="BO111" s="952"/>
      <c r="BP111" s="953"/>
      <c r="BQ111" s="954">
        <v>
472233</v>
      </c>
      <c r="BR111" s="955"/>
      <c r="BS111" s="955"/>
      <c r="BT111" s="955"/>
      <c r="BU111" s="955"/>
      <c r="BV111" s="955">
        <v>
375705</v>
      </c>
      <c r="BW111" s="955"/>
      <c r="BX111" s="955"/>
      <c r="BY111" s="955"/>
      <c r="BZ111" s="955"/>
      <c r="CA111" s="955">
        <v>
258902</v>
      </c>
      <c r="CB111" s="955"/>
      <c r="CC111" s="955"/>
      <c r="CD111" s="955"/>
      <c r="CE111" s="955"/>
      <c r="CF111" s="949">
        <v>
2.5</v>
      </c>
      <c r="CG111" s="950"/>
      <c r="CH111" s="950"/>
      <c r="CI111" s="950"/>
      <c r="CJ111" s="950"/>
      <c r="CK111" s="977"/>
      <c r="CL111" s="978"/>
      <c r="CM111" s="951" t="s">
        <v>
447</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
444</v>
      </c>
      <c r="DH111" s="955"/>
      <c r="DI111" s="955"/>
      <c r="DJ111" s="955"/>
      <c r="DK111" s="955"/>
      <c r="DL111" s="955" t="s">
        <v>
443</v>
      </c>
      <c r="DM111" s="955"/>
      <c r="DN111" s="955"/>
      <c r="DO111" s="955"/>
      <c r="DP111" s="955"/>
      <c r="DQ111" s="955" t="s">
        <v>
125</v>
      </c>
      <c r="DR111" s="955"/>
      <c r="DS111" s="955"/>
      <c r="DT111" s="955"/>
      <c r="DU111" s="955"/>
      <c r="DV111" s="956" t="s">
        <v>
125</v>
      </c>
      <c r="DW111" s="956"/>
      <c r="DX111" s="956"/>
      <c r="DY111" s="956"/>
      <c r="DZ111" s="957"/>
    </row>
    <row r="112" spans="1:131" s="225" customFormat="1" ht="26.25" customHeight="1" x14ac:dyDescent="0.15">
      <c r="A112" s="981" t="s">
        <v>
448</v>
      </c>
      <c r="B112" s="982"/>
      <c r="C112" s="952" t="s">
        <v>
449</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
125</v>
      </c>
      <c r="AB112" s="988"/>
      <c r="AC112" s="988"/>
      <c r="AD112" s="988"/>
      <c r="AE112" s="989"/>
      <c r="AF112" s="990" t="s">
        <v>
444</v>
      </c>
      <c r="AG112" s="988"/>
      <c r="AH112" s="988"/>
      <c r="AI112" s="988"/>
      <c r="AJ112" s="989"/>
      <c r="AK112" s="990" t="s">
        <v>
125</v>
      </c>
      <c r="AL112" s="988"/>
      <c r="AM112" s="988"/>
      <c r="AN112" s="988"/>
      <c r="AO112" s="989"/>
      <c r="AP112" s="991" t="s">
        <v>
125</v>
      </c>
      <c r="AQ112" s="992"/>
      <c r="AR112" s="992"/>
      <c r="AS112" s="992"/>
      <c r="AT112" s="993"/>
      <c r="AU112" s="937"/>
      <c r="AV112" s="938"/>
      <c r="AW112" s="938"/>
      <c r="AX112" s="938"/>
      <c r="AY112" s="938"/>
      <c r="AZ112" s="951" t="s">
        <v>
450</v>
      </c>
      <c r="BA112" s="952"/>
      <c r="BB112" s="952"/>
      <c r="BC112" s="952"/>
      <c r="BD112" s="952"/>
      <c r="BE112" s="952"/>
      <c r="BF112" s="952"/>
      <c r="BG112" s="952"/>
      <c r="BH112" s="952"/>
      <c r="BI112" s="952"/>
      <c r="BJ112" s="952"/>
      <c r="BK112" s="952"/>
      <c r="BL112" s="952"/>
      <c r="BM112" s="952"/>
      <c r="BN112" s="952"/>
      <c r="BO112" s="952"/>
      <c r="BP112" s="953"/>
      <c r="BQ112" s="954">
        <v>
5784161</v>
      </c>
      <c r="BR112" s="955"/>
      <c r="BS112" s="955"/>
      <c r="BT112" s="955"/>
      <c r="BU112" s="955"/>
      <c r="BV112" s="955">
        <v>
5170797</v>
      </c>
      <c r="BW112" s="955"/>
      <c r="BX112" s="955"/>
      <c r="BY112" s="955"/>
      <c r="BZ112" s="955"/>
      <c r="CA112" s="955">
        <v>
5058146</v>
      </c>
      <c r="CB112" s="955"/>
      <c r="CC112" s="955"/>
      <c r="CD112" s="955"/>
      <c r="CE112" s="955"/>
      <c r="CF112" s="949">
        <v>
49.7</v>
      </c>
      <c r="CG112" s="950"/>
      <c r="CH112" s="950"/>
      <c r="CI112" s="950"/>
      <c r="CJ112" s="950"/>
      <c r="CK112" s="977"/>
      <c r="CL112" s="978"/>
      <c r="CM112" s="951" t="s">
        <v>
451</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v>
105395</v>
      </c>
      <c r="DH112" s="955"/>
      <c r="DI112" s="955"/>
      <c r="DJ112" s="955"/>
      <c r="DK112" s="955"/>
      <c r="DL112" s="955">
        <v>
88593</v>
      </c>
      <c r="DM112" s="955"/>
      <c r="DN112" s="955"/>
      <c r="DO112" s="955"/>
      <c r="DP112" s="955"/>
      <c r="DQ112" s="955">
        <v>
71790</v>
      </c>
      <c r="DR112" s="955"/>
      <c r="DS112" s="955"/>
      <c r="DT112" s="955"/>
      <c r="DU112" s="955"/>
      <c r="DV112" s="956">
        <v>
0.7</v>
      </c>
      <c r="DW112" s="956"/>
      <c r="DX112" s="956"/>
      <c r="DY112" s="956"/>
      <c r="DZ112" s="957"/>
    </row>
    <row r="113" spans="1:130" s="225" customFormat="1" ht="26.25" customHeight="1" x14ac:dyDescent="0.15">
      <c r="A113" s="983"/>
      <c r="B113" s="984"/>
      <c r="C113" s="952" t="s">
        <v>
452</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
666496</v>
      </c>
      <c r="AB113" s="967"/>
      <c r="AC113" s="967"/>
      <c r="AD113" s="967"/>
      <c r="AE113" s="968"/>
      <c r="AF113" s="969">
        <v>
541853</v>
      </c>
      <c r="AG113" s="967"/>
      <c r="AH113" s="967"/>
      <c r="AI113" s="967"/>
      <c r="AJ113" s="968"/>
      <c r="AK113" s="969">
        <v>
558109</v>
      </c>
      <c r="AL113" s="967"/>
      <c r="AM113" s="967"/>
      <c r="AN113" s="967"/>
      <c r="AO113" s="968"/>
      <c r="AP113" s="970">
        <v>
5.5</v>
      </c>
      <c r="AQ113" s="971"/>
      <c r="AR113" s="971"/>
      <c r="AS113" s="971"/>
      <c r="AT113" s="972"/>
      <c r="AU113" s="937"/>
      <c r="AV113" s="938"/>
      <c r="AW113" s="938"/>
      <c r="AX113" s="938"/>
      <c r="AY113" s="938"/>
      <c r="AZ113" s="951" t="s">
        <v>
453</v>
      </c>
      <c r="BA113" s="952"/>
      <c r="BB113" s="952"/>
      <c r="BC113" s="952"/>
      <c r="BD113" s="952"/>
      <c r="BE113" s="952"/>
      <c r="BF113" s="952"/>
      <c r="BG113" s="952"/>
      <c r="BH113" s="952"/>
      <c r="BI113" s="952"/>
      <c r="BJ113" s="952"/>
      <c r="BK113" s="952"/>
      <c r="BL113" s="952"/>
      <c r="BM113" s="952"/>
      <c r="BN113" s="952"/>
      <c r="BO113" s="952"/>
      <c r="BP113" s="953"/>
      <c r="BQ113" s="954">
        <v>
404964</v>
      </c>
      <c r="BR113" s="955"/>
      <c r="BS113" s="955"/>
      <c r="BT113" s="955"/>
      <c r="BU113" s="955"/>
      <c r="BV113" s="955">
        <v>
549241</v>
      </c>
      <c r="BW113" s="955"/>
      <c r="BX113" s="955"/>
      <c r="BY113" s="955"/>
      <c r="BZ113" s="955"/>
      <c r="CA113" s="955">
        <v>
645994</v>
      </c>
      <c r="CB113" s="955"/>
      <c r="CC113" s="955"/>
      <c r="CD113" s="955"/>
      <c r="CE113" s="955"/>
      <c r="CF113" s="949">
        <v>
6.4</v>
      </c>
      <c r="CG113" s="950"/>
      <c r="CH113" s="950"/>
      <c r="CI113" s="950"/>
      <c r="CJ113" s="950"/>
      <c r="CK113" s="977"/>
      <c r="CL113" s="978"/>
      <c r="CM113" s="951" t="s">
        <v>
454</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
125</v>
      </c>
      <c r="DH113" s="988"/>
      <c r="DI113" s="988"/>
      <c r="DJ113" s="988"/>
      <c r="DK113" s="989"/>
      <c r="DL113" s="990" t="s">
        <v>
444</v>
      </c>
      <c r="DM113" s="988"/>
      <c r="DN113" s="988"/>
      <c r="DO113" s="988"/>
      <c r="DP113" s="989"/>
      <c r="DQ113" s="990" t="s">
        <v>
125</v>
      </c>
      <c r="DR113" s="988"/>
      <c r="DS113" s="988"/>
      <c r="DT113" s="988"/>
      <c r="DU113" s="989"/>
      <c r="DV113" s="991" t="s">
        <v>
125</v>
      </c>
      <c r="DW113" s="992"/>
      <c r="DX113" s="992"/>
      <c r="DY113" s="992"/>
      <c r="DZ113" s="993"/>
    </row>
    <row r="114" spans="1:130" s="225" customFormat="1" ht="26.25" customHeight="1" x14ac:dyDescent="0.15">
      <c r="A114" s="983"/>
      <c r="B114" s="984"/>
      <c r="C114" s="952" t="s">
        <v>
455</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
96577</v>
      </c>
      <c r="AB114" s="988"/>
      <c r="AC114" s="988"/>
      <c r="AD114" s="988"/>
      <c r="AE114" s="989"/>
      <c r="AF114" s="990">
        <v>
90114</v>
      </c>
      <c r="AG114" s="988"/>
      <c r="AH114" s="988"/>
      <c r="AI114" s="988"/>
      <c r="AJ114" s="989"/>
      <c r="AK114" s="990">
        <v>
79883</v>
      </c>
      <c r="AL114" s="988"/>
      <c r="AM114" s="988"/>
      <c r="AN114" s="988"/>
      <c r="AO114" s="989"/>
      <c r="AP114" s="991">
        <v>
0.8</v>
      </c>
      <c r="AQ114" s="992"/>
      <c r="AR114" s="992"/>
      <c r="AS114" s="992"/>
      <c r="AT114" s="993"/>
      <c r="AU114" s="937"/>
      <c r="AV114" s="938"/>
      <c r="AW114" s="938"/>
      <c r="AX114" s="938"/>
      <c r="AY114" s="938"/>
      <c r="AZ114" s="951" t="s">
        <v>
456</v>
      </c>
      <c r="BA114" s="952"/>
      <c r="BB114" s="952"/>
      <c r="BC114" s="952"/>
      <c r="BD114" s="952"/>
      <c r="BE114" s="952"/>
      <c r="BF114" s="952"/>
      <c r="BG114" s="952"/>
      <c r="BH114" s="952"/>
      <c r="BI114" s="952"/>
      <c r="BJ114" s="952"/>
      <c r="BK114" s="952"/>
      <c r="BL114" s="952"/>
      <c r="BM114" s="952"/>
      <c r="BN114" s="952"/>
      <c r="BO114" s="952"/>
      <c r="BP114" s="953"/>
      <c r="BQ114" s="954">
        <v>
2742043</v>
      </c>
      <c r="BR114" s="955"/>
      <c r="BS114" s="955"/>
      <c r="BT114" s="955"/>
      <c r="BU114" s="955"/>
      <c r="BV114" s="955">
        <v>
2653672</v>
      </c>
      <c r="BW114" s="955"/>
      <c r="BX114" s="955"/>
      <c r="BY114" s="955"/>
      <c r="BZ114" s="955"/>
      <c r="CA114" s="955">
        <v>
2601871</v>
      </c>
      <c r="CB114" s="955"/>
      <c r="CC114" s="955"/>
      <c r="CD114" s="955"/>
      <c r="CE114" s="955"/>
      <c r="CF114" s="949">
        <v>
25.6</v>
      </c>
      <c r="CG114" s="950"/>
      <c r="CH114" s="950"/>
      <c r="CI114" s="950"/>
      <c r="CJ114" s="950"/>
      <c r="CK114" s="977"/>
      <c r="CL114" s="978"/>
      <c r="CM114" s="951" t="s">
        <v>
457</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
125</v>
      </c>
      <c r="DH114" s="988"/>
      <c r="DI114" s="988"/>
      <c r="DJ114" s="988"/>
      <c r="DK114" s="989"/>
      <c r="DL114" s="990" t="s">
        <v>
125</v>
      </c>
      <c r="DM114" s="988"/>
      <c r="DN114" s="988"/>
      <c r="DO114" s="988"/>
      <c r="DP114" s="989"/>
      <c r="DQ114" s="990" t="s">
        <v>
125</v>
      </c>
      <c r="DR114" s="988"/>
      <c r="DS114" s="988"/>
      <c r="DT114" s="988"/>
      <c r="DU114" s="989"/>
      <c r="DV114" s="991" t="s">
        <v>
125</v>
      </c>
      <c r="DW114" s="992"/>
      <c r="DX114" s="992"/>
      <c r="DY114" s="992"/>
      <c r="DZ114" s="993"/>
    </row>
    <row r="115" spans="1:130" s="225" customFormat="1" ht="26.25" customHeight="1" x14ac:dyDescent="0.15">
      <c r="A115" s="983"/>
      <c r="B115" s="984"/>
      <c r="C115" s="952" t="s">
        <v>
458</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
116802</v>
      </c>
      <c r="AB115" s="967"/>
      <c r="AC115" s="967"/>
      <c r="AD115" s="967"/>
      <c r="AE115" s="968"/>
      <c r="AF115" s="969">
        <v>
117582</v>
      </c>
      <c r="AG115" s="967"/>
      <c r="AH115" s="967"/>
      <c r="AI115" s="967"/>
      <c r="AJ115" s="968"/>
      <c r="AK115" s="969">
        <v>
116802</v>
      </c>
      <c r="AL115" s="967"/>
      <c r="AM115" s="967"/>
      <c r="AN115" s="967"/>
      <c r="AO115" s="968"/>
      <c r="AP115" s="970">
        <v>
1.1000000000000001</v>
      </c>
      <c r="AQ115" s="971"/>
      <c r="AR115" s="971"/>
      <c r="AS115" s="971"/>
      <c r="AT115" s="972"/>
      <c r="AU115" s="937"/>
      <c r="AV115" s="938"/>
      <c r="AW115" s="938"/>
      <c r="AX115" s="938"/>
      <c r="AY115" s="938"/>
      <c r="AZ115" s="951" t="s">
        <v>
459</v>
      </c>
      <c r="BA115" s="952"/>
      <c r="BB115" s="952"/>
      <c r="BC115" s="952"/>
      <c r="BD115" s="952"/>
      <c r="BE115" s="952"/>
      <c r="BF115" s="952"/>
      <c r="BG115" s="952"/>
      <c r="BH115" s="952"/>
      <c r="BI115" s="952"/>
      <c r="BJ115" s="952"/>
      <c r="BK115" s="952"/>
      <c r="BL115" s="952"/>
      <c r="BM115" s="952"/>
      <c r="BN115" s="952"/>
      <c r="BO115" s="952"/>
      <c r="BP115" s="953"/>
      <c r="BQ115" s="954">
        <v>
1834</v>
      </c>
      <c r="BR115" s="955"/>
      <c r="BS115" s="955"/>
      <c r="BT115" s="955"/>
      <c r="BU115" s="955"/>
      <c r="BV115" s="955" t="s">
        <v>
125</v>
      </c>
      <c r="BW115" s="955"/>
      <c r="BX115" s="955"/>
      <c r="BY115" s="955"/>
      <c r="BZ115" s="955"/>
      <c r="CA115" s="955">
        <v>
487</v>
      </c>
      <c r="CB115" s="955"/>
      <c r="CC115" s="955"/>
      <c r="CD115" s="955"/>
      <c r="CE115" s="955"/>
      <c r="CF115" s="949">
        <v>
0</v>
      </c>
      <c r="CG115" s="950"/>
      <c r="CH115" s="950"/>
      <c r="CI115" s="950"/>
      <c r="CJ115" s="950"/>
      <c r="CK115" s="977"/>
      <c r="CL115" s="978"/>
      <c r="CM115" s="951" t="s">
        <v>
460</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
125</v>
      </c>
      <c r="DH115" s="988"/>
      <c r="DI115" s="988"/>
      <c r="DJ115" s="988"/>
      <c r="DK115" s="989"/>
      <c r="DL115" s="990" t="s">
        <v>
444</v>
      </c>
      <c r="DM115" s="988"/>
      <c r="DN115" s="988"/>
      <c r="DO115" s="988"/>
      <c r="DP115" s="989"/>
      <c r="DQ115" s="990" t="s">
        <v>
125</v>
      </c>
      <c r="DR115" s="988"/>
      <c r="DS115" s="988"/>
      <c r="DT115" s="988"/>
      <c r="DU115" s="989"/>
      <c r="DV115" s="991" t="s">
        <v>
125</v>
      </c>
      <c r="DW115" s="992"/>
      <c r="DX115" s="992"/>
      <c r="DY115" s="992"/>
      <c r="DZ115" s="993"/>
    </row>
    <row r="116" spans="1:130" s="225" customFormat="1" ht="26.25" customHeight="1" x14ac:dyDescent="0.15">
      <c r="A116" s="985"/>
      <c r="B116" s="986"/>
      <c r="C116" s="994" t="s">
        <v>
461</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
125</v>
      </c>
      <c r="AB116" s="988"/>
      <c r="AC116" s="988"/>
      <c r="AD116" s="988"/>
      <c r="AE116" s="989"/>
      <c r="AF116" s="990" t="s">
        <v>
125</v>
      </c>
      <c r="AG116" s="988"/>
      <c r="AH116" s="988"/>
      <c r="AI116" s="988"/>
      <c r="AJ116" s="989"/>
      <c r="AK116" s="990" t="s">
        <v>
125</v>
      </c>
      <c r="AL116" s="988"/>
      <c r="AM116" s="988"/>
      <c r="AN116" s="988"/>
      <c r="AO116" s="989"/>
      <c r="AP116" s="991" t="s">
        <v>
125</v>
      </c>
      <c r="AQ116" s="992"/>
      <c r="AR116" s="992"/>
      <c r="AS116" s="992"/>
      <c r="AT116" s="993"/>
      <c r="AU116" s="937"/>
      <c r="AV116" s="938"/>
      <c r="AW116" s="938"/>
      <c r="AX116" s="938"/>
      <c r="AY116" s="938"/>
      <c r="AZ116" s="996" t="s">
        <v>
462</v>
      </c>
      <c r="BA116" s="997"/>
      <c r="BB116" s="997"/>
      <c r="BC116" s="997"/>
      <c r="BD116" s="997"/>
      <c r="BE116" s="997"/>
      <c r="BF116" s="997"/>
      <c r="BG116" s="997"/>
      <c r="BH116" s="997"/>
      <c r="BI116" s="997"/>
      <c r="BJ116" s="997"/>
      <c r="BK116" s="997"/>
      <c r="BL116" s="997"/>
      <c r="BM116" s="997"/>
      <c r="BN116" s="997"/>
      <c r="BO116" s="997"/>
      <c r="BP116" s="998"/>
      <c r="BQ116" s="954" t="s">
        <v>
125</v>
      </c>
      <c r="BR116" s="955"/>
      <c r="BS116" s="955"/>
      <c r="BT116" s="955"/>
      <c r="BU116" s="955"/>
      <c r="BV116" s="955" t="s">
        <v>
125</v>
      </c>
      <c r="BW116" s="955"/>
      <c r="BX116" s="955"/>
      <c r="BY116" s="955"/>
      <c r="BZ116" s="955"/>
      <c r="CA116" s="955" t="s">
        <v>
125</v>
      </c>
      <c r="CB116" s="955"/>
      <c r="CC116" s="955"/>
      <c r="CD116" s="955"/>
      <c r="CE116" s="955"/>
      <c r="CF116" s="949" t="s">
        <v>
125</v>
      </c>
      <c r="CG116" s="950"/>
      <c r="CH116" s="950"/>
      <c r="CI116" s="950"/>
      <c r="CJ116" s="950"/>
      <c r="CK116" s="977"/>
      <c r="CL116" s="978"/>
      <c r="CM116" s="951" t="s">
        <v>
463</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
125</v>
      </c>
      <c r="DH116" s="988"/>
      <c r="DI116" s="988"/>
      <c r="DJ116" s="988"/>
      <c r="DK116" s="989"/>
      <c r="DL116" s="990" t="s">
        <v>
444</v>
      </c>
      <c r="DM116" s="988"/>
      <c r="DN116" s="988"/>
      <c r="DO116" s="988"/>
      <c r="DP116" s="989"/>
      <c r="DQ116" s="990" t="s">
        <v>
125</v>
      </c>
      <c r="DR116" s="988"/>
      <c r="DS116" s="988"/>
      <c r="DT116" s="988"/>
      <c r="DU116" s="989"/>
      <c r="DV116" s="991" t="s">
        <v>
125</v>
      </c>
      <c r="DW116" s="992"/>
      <c r="DX116" s="992"/>
      <c r="DY116" s="992"/>
      <c r="DZ116" s="993"/>
    </row>
    <row r="117" spans="1:130" s="225" customFormat="1" ht="26.25" customHeight="1" x14ac:dyDescent="0.15">
      <c r="A117" s="941" t="s">
        <v>
186</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
464</v>
      </c>
      <c r="Z117" s="923"/>
      <c r="AA117" s="1007">
        <v>
2227262</v>
      </c>
      <c r="AB117" s="1008"/>
      <c r="AC117" s="1008"/>
      <c r="AD117" s="1008"/>
      <c r="AE117" s="1009"/>
      <c r="AF117" s="1010">
        <v>
2127494</v>
      </c>
      <c r="AG117" s="1008"/>
      <c r="AH117" s="1008"/>
      <c r="AI117" s="1008"/>
      <c r="AJ117" s="1009"/>
      <c r="AK117" s="1010">
        <v>
2191024</v>
      </c>
      <c r="AL117" s="1008"/>
      <c r="AM117" s="1008"/>
      <c r="AN117" s="1008"/>
      <c r="AO117" s="1009"/>
      <c r="AP117" s="1011"/>
      <c r="AQ117" s="1012"/>
      <c r="AR117" s="1012"/>
      <c r="AS117" s="1012"/>
      <c r="AT117" s="1013"/>
      <c r="AU117" s="937"/>
      <c r="AV117" s="938"/>
      <c r="AW117" s="938"/>
      <c r="AX117" s="938"/>
      <c r="AY117" s="938"/>
      <c r="AZ117" s="1003" t="s">
        <v>
465</v>
      </c>
      <c r="BA117" s="1004"/>
      <c r="BB117" s="1004"/>
      <c r="BC117" s="1004"/>
      <c r="BD117" s="1004"/>
      <c r="BE117" s="1004"/>
      <c r="BF117" s="1004"/>
      <c r="BG117" s="1004"/>
      <c r="BH117" s="1004"/>
      <c r="BI117" s="1004"/>
      <c r="BJ117" s="1004"/>
      <c r="BK117" s="1004"/>
      <c r="BL117" s="1004"/>
      <c r="BM117" s="1004"/>
      <c r="BN117" s="1004"/>
      <c r="BO117" s="1004"/>
      <c r="BP117" s="1005"/>
      <c r="BQ117" s="954" t="s">
        <v>
466</v>
      </c>
      <c r="BR117" s="955"/>
      <c r="BS117" s="955"/>
      <c r="BT117" s="955"/>
      <c r="BU117" s="955"/>
      <c r="BV117" s="955" t="s">
        <v>
125</v>
      </c>
      <c r="BW117" s="955"/>
      <c r="BX117" s="955"/>
      <c r="BY117" s="955"/>
      <c r="BZ117" s="955"/>
      <c r="CA117" s="955" t="s">
        <v>
466</v>
      </c>
      <c r="CB117" s="955"/>
      <c r="CC117" s="955"/>
      <c r="CD117" s="955"/>
      <c r="CE117" s="955"/>
      <c r="CF117" s="949" t="s">
        <v>
443</v>
      </c>
      <c r="CG117" s="950"/>
      <c r="CH117" s="950"/>
      <c r="CI117" s="950"/>
      <c r="CJ117" s="950"/>
      <c r="CK117" s="977"/>
      <c r="CL117" s="978"/>
      <c r="CM117" s="951" t="s">
        <v>
467</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
125</v>
      </c>
      <c r="DH117" s="988"/>
      <c r="DI117" s="988"/>
      <c r="DJ117" s="988"/>
      <c r="DK117" s="989"/>
      <c r="DL117" s="990" t="s">
        <v>
125</v>
      </c>
      <c r="DM117" s="988"/>
      <c r="DN117" s="988"/>
      <c r="DO117" s="988"/>
      <c r="DP117" s="989"/>
      <c r="DQ117" s="990" t="s">
        <v>
125</v>
      </c>
      <c r="DR117" s="988"/>
      <c r="DS117" s="988"/>
      <c r="DT117" s="988"/>
      <c r="DU117" s="989"/>
      <c r="DV117" s="991" t="s">
        <v>
125</v>
      </c>
      <c r="DW117" s="992"/>
      <c r="DX117" s="992"/>
      <c r="DY117" s="992"/>
      <c r="DZ117" s="993"/>
    </row>
    <row r="118" spans="1:130" s="225" customFormat="1" ht="26.25" customHeight="1" x14ac:dyDescent="0.15">
      <c r="A118" s="941" t="s">
        <v>
438</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
435</v>
      </c>
      <c r="AB118" s="922"/>
      <c r="AC118" s="922"/>
      <c r="AD118" s="922"/>
      <c r="AE118" s="923"/>
      <c r="AF118" s="921" t="s">
        <v>
436</v>
      </c>
      <c r="AG118" s="922"/>
      <c r="AH118" s="922"/>
      <c r="AI118" s="922"/>
      <c r="AJ118" s="923"/>
      <c r="AK118" s="921" t="s">
        <v>
305</v>
      </c>
      <c r="AL118" s="922"/>
      <c r="AM118" s="922"/>
      <c r="AN118" s="922"/>
      <c r="AO118" s="923"/>
      <c r="AP118" s="999" t="s">
        <v>
437</v>
      </c>
      <c r="AQ118" s="1000"/>
      <c r="AR118" s="1000"/>
      <c r="AS118" s="1000"/>
      <c r="AT118" s="1001"/>
      <c r="AU118" s="937"/>
      <c r="AV118" s="938"/>
      <c r="AW118" s="938"/>
      <c r="AX118" s="938"/>
      <c r="AY118" s="938"/>
      <c r="AZ118" s="1002" t="s">
        <v>
468</v>
      </c>
      <c r="BA118" s="994"/>
      <c r="BB118" s="994"/>
      <c r="BC118" s="994"/>
      <c r="BD118" s="994"/>
      <c r="BE118" s="994"/>
      <c r="BF118" s="994"/>
      <c r="BG118" s="994"/>
      <c r="BH118" s="994"/>
      <c r="BI118" s="994"/>
      <c r="BJ118" s="994"/>
      <c r="BK118" s="994"/>
      <c r="BL118" s="994"/>
      <c r="BM118" s="994"/>
      <c r="BN118" s="994"/>
      <c r="BO118" s="994"/>
      <c r="BP118" s="995"/>
      <c r="BQ118" s="1028" t="s">
        <v>
466</v>
      </c>
      <c r="BR118" s="1029"/>
      <c r="BS118" s="1029"/>
      <c r="BT118" s="1029"/>
      <c r="BU118" s="1029"/>
      <c r="BV118" s="1029" t="s">
        <v>
466</v>
      </c>
      <c r="BW118" s="1029"/>
      <c r="BX118" s="1029"/>
      <c r="BY118" s="1029"/>
      <c r="BZ118" s="1029"/>
      <c r="CA118" s="1029" t="s">
        <v>
125</v>
      </c>
      <c r="CB118" s="1029"/>
      <c r="CC118" s="1029"/>
      <c r="CD118" s="1029"/>
      <c r="CE118" s="1029"/>
      <c r="CF118" s="949" t="s">
        <v>
125</v>
      </c>
      <c r="CG118" s="950"/>
      <c r="CH118" s="950"/>
      <c r="CI118" s="950"/>
      <c r="CJ118" s="950"/>
      <c r="CK118" s="977"/>
      <c r="CL118" s="978"/>
      <c r="CM118" s="951" t="s">
        <v>
469</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
466</v>
      </c>
      <c r="DH118" s="988"/>
      <c r="DI118" s="988"/>
      <c r="DJ118" s="988"/>
      <c r="DK118" s="989"/>
      <c r="DL118" s="990" t="s">
        <v>
466</v>
      </c>
      <c r="DM118" s="988"/>
      <c r="DN118" s="988"/>
      <c r="DO118" s="988"/>
      <c r="DP118" s="989"/>
      <c r="DQ118" s="990" t="s">
        <v>
466</v>
      </c>
      <c r="DR118" s="988"/>
      <c r="DS118" s="988"/>
      <c r="DT118" s="988"/>
      <c r="DU118" s="989"/>
      <c r="DV118" s="991" t="s">
        <v>
443</v>
      </c>
      <c r="DW118" s="992"/>
      <c r="DX118" s="992"/>
      <c r="DY118" s="992"/>
      <c r="DZ118" s="993"/>
    </row>
    <row r="119" spans="1:130" s="225" customFormat="1" ht="26.25" customHeight="1" x14ac:dyDescent="0.15">
      <c r="A119" s="1085" t="s">
        <v>
441</v>
      </c>
      <c r="B119" s="976"/>
      <c r="C119" s="958" t="s">
        <v>
442</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
466</v>
      </c>
      <c r="AB119" s="929"/>
      <c r="AC119" s="929"/>
      <c r="AD119" s="929"/>
      <c r="AE119" s="930"/>
      <c r="AF119" s="931" t="s">
        <v>
466</v>
      </c>
      <c r="AG119" s="929"/>
      <c r="AH119" s="929"/>
      <c r="AI119" s="929"/>
      <c r="AJ119" s="930"/>
      <c r="AK119" s="931" t="s">
        <v>
125</v>
      </c>
      <c r="AL119" s="929"/>
      <c r="AM119" s="929"/>
      <c r="AN119" s="929"/>
      <c r="AO119" s="930"/>
      <c r="AP119" s="932" t="s">
        <v>
125</v>
      </c>
      <c r="AQ119" s="933"/>
      <c r="AR119" s="933"/>
      <c r="AS119" s="933"/>
      <c r="AT119" s="934"/>
      <c r="AU119" s="939"/>
      <c r="AV119" s="940"/>
      <c r="AW119" s="940"/>
      <c r="AX119" s="940"/>
      <c r="AY119" s="940"/>
      <c r="AZ119" s="246" t="s">
        <v>
186</v>
      </c>
      <c r="BA119" s="246"/>
      <c r="BB119" s="246"/>
      <c r="BC119" s="246"/>
      <c r="BD119" s="246"/>
      <c r="BE119" s="246"/>
      <c r="BF119" s="246"/>
      <c r="BG119" s="246"/>
      <c r="BH119" s="246"/>
      <c r="BI119" s="246"/>
      <c r="BJ119" s="246"/>
      <c r="BK119" s="246"/>
      <c r="BL119" s="246"/>
      <c r="BM119" s="246"/>
      <c r="BN119" s="246"/>
      <c r="BO119" s="1006" t="s">
        <v>
470</v>
      </c>
      <c r="BP119" s="1034"/>
      <c r="BQ119" s="1028">
        <v>
25118715</v>
      </c>
      <c r="BR119" s="1029"/>
      <c r="BS119" s="1029"/>
      <c r="BT119" s="1029"/>
      <c r="BU119" s="1029"/>
      <c r="BV119" s="1029">
        <v>
25587366</v>
      </c>
      <c r="BW119" s="1029"/>
      <c r="BX119" s="1029"/>
      <c r="BY119" s="1029"/>
      <c r="BZ119" s="1029"/>
      <c r="CA119" s="1029">
        <v>
25299382</v>
      </c>
      <c r="CB119" s="1029"/>
      <c r="CC119" s="1029"/>
      <c r="CD119" s="1029"/>
      <c r="CE119" s="1029"/>
      <c r="CF119" s="1030"/>
      <c r="CG119" s="1031"/>
      <c r="CH119" s="1031"/>
      <c r="CI119" s="1031"/>
      <c r="CJ119" s="1032"/>
      <c r="CK119" s="979"/>
      <c r="CL119" s="980"/>
      <c r="CM119" s="1002" t="s">
        <v>
471</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
366838</v>
      </c>
      <c r="DH119" s="1015"/>
      <c r="DI119" s="1015"/>
      <c r="DJ119" s="1015"/>
      <c r="DK119" s="1016"/>
      <c r="DL119" s="1014">
        <v>
287112</v>
      </c>
      <c r="DM119" s="1015"/>
      <c r="DN119" s="1015"/>
      <c r="DO119" s="1015"/>
      <c r="DP119" s="1016"/>
      <c r="DQ119" s="1014">
        <v>
187112</v>
      </c>
      <c r="DR119" s="1015"/>
      <c r="DS119" s="1015"/>
      <c r="DT119" s="1015"/>
      <c r="DU119" s="1016"/>
      <c r="DV119" s="1017">
        <v>
1.8</v>
      </c>
      <c r="DW119" s="1018"/>
      <c r="DX119" s="1018"/>
      <c r="DY119" s="1018"/>
      <c r="DZ119" s="1019"/>
    </row>
    <row r="120" spans="1:130" s="225" customFormat="1" ht="26.25" customHeight="1" x14ac:dyDescent="0.15">
      <c r="A120" s="1086"/>
      <c r="B120" s="978"/>
      <c r="C120" s="951" t="s">
        <v>
447</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
443</v>
      </c>
      <c r="AB120" s="988"/>
      <c r="AC120" s="988"/>
      <c r="AD120" s="988"/>
      <c r="AE120" s="989"/>
      <c r="AF120" s="990" t="s">
        <v>
466</v>
      </c>
      <c r="AG120" s="988"/>
      <c r="AH120" s="988"/>
      <c r="AI120" s="988"/>
      <c r="AJ120" s="989"/>
      <c r="AK120" s="990" t="s">
        <v>
466</v>
      </c>
      <c r="AL120" s="988"/>
      <c r="AM120" s="988"/>
      <c r="AN120" s="988"/>
      <c r="AO120" s="989"/>
      <c r="AP120" s="991" t="s">
        <v>
466</v>
      </c>
      <c r="AQ120" s="992"/>
      <c r="AR120" s="992"/>
      <c r="AS120" s="992"/>
      <c r="AT120" s="993"/>
      <c r="AU120" s="1020" t="s">
        <v>
472</v>
      </c>
      <c r="AV120" s="1021"/>
      <c r="AW120" s="1021"/>
      <c r="AX120" s="1021"/>
      <c r="AY120" s="1022"/>
      <c r="AZ120" s="958" t="s">
        <v>
473</v>
      </c>
      <c r="BA120" s="926"/>
      <c r="BB120" s="926"/>
      <c r="BC120" s="926"/>
      <c r="BD120" s="926"/>
      <c r="BE120" s="926"/>
      <c r="BF120" s="926"/>
      <c r="BG120" s="926"/>
      <c r="BH120" s="926"/>
      <c r="BI120" s="926"/>
      <c r="BJ120" s="926"/>
      <c r="BK120" s="926"/>
      <c r="BL120" s="926"/>
      <c r="BM120" s="926"/>
      <c r="BN120" s="926"/>
      <c r="BO120" s="926"/>
      <c r="BP120" s="927"/>
      <c r="BQ120" s="959">
        <v>
4772169</v>
      </c>
      <c r="BR120" s="960"/>
      <c r="BS120" s="960"/>
      <c r="BT120" s="960"/>
      <c r="BU120" s="960"/>
      <c r="BV120" s="960">
        <v>
4271932</v>
      </c>
      <c r="BW120" s="960"/>
      <c r="BX120" s="960"/>
      <c r="BY120" s="960"/>
      <c r="BZ120" s="960"/>
      <c r="CA120" s="960">
        <v>
5243625</v>
      </c>
      <c r="CB120" s="960"/>
      <c r="CC120" s="960"/>
      <c r="CD120" s="960"/>
      <c r="CE120" s="960"/>
      <c r="CF120" s="973">
        <v>
51.5</v>
      </c>
      <c r="CG120" s="974"/>
      <c r="CH120" s="974"/>
      <c r="CI120" s="974"/>
      <c r="CJ120" s="974"/>
      <c r="CK120" s="1035" t="s">
        <v>
474</v>
      </c>
      <c r="CL120" s="1036"/>
      <c r="CM120" s="1036"/>
      <c r="CN120" s="1036"/>
      <c r="CO120" s="1037"/>
      <c r="CP120" s="1043" t="s">
        <v>
409</v>
      </c>
      <c r="CQ120" s="1044"/>
      <c r="CR120" s="1044"/>
      <c r="CS120" s="1044"/>
      <c r="CT120" s="1044"/>
      <c r="CU120" s="1044"/>
      <c r="CV120" s="1044"/>
      <c r="CW120" s="1044"/>
      <c r="CX120" s="1044"/>
      <c r="CY120" s="1044"/>
      <c r="CZ120" s="1044"/>
      <c r="DA120" s="1044"/>
      <c r="DB120" s="1044"/>
      <c r="DC120" s="1044"/>
      <c r="DD120" s="1044"/>
      <c r="DE120" s="1044"/>
      <c r="DF120" s="1045"/>
      <c r="DG120" s="959" t="s">
        <v>
466</v>
      </c>
      <c r="DH120" s="960"/>
      <c r="DI120" s="960"/>
      <c r="DJ120" s="960"/>
      <c r="DK120" s="960"/>
      <c r="DL120" s="960">
        <v>
4164663</v>
      </c>
      <c r="DM120" s="960"/>
      <c r="DN120" s="960"/>
      <c r="DO120" s="960"/>
      <c r="DP120" s="960"/>
      <c r="DQ120" s="960">
        <v>
4127415</v>
      </c>
      <c r="DR120" s="960"/>
      <c r="DS120" s="960"/>
      <c r="DT120" s="960"/>
      <c r="DU120" s="960"/>
      <c r="DV120" s="961">
        <v>
40.6</v>
      </c>
      <c r="DW120" s="961"/>
      <c r="DX120" s="961"/>
      <c r="DY120" s="961"/>
      <c r="DZ120" s="962"/>
    </row>
    <row r="121" spans="1:130" s="225" customFormat="1" ht="26.25" customHeight="1" x14ac:dyDescent="0.15">
      <c r="A121" s="1086"/>
      <c r="B121" s="978"/>
      <c r="C121" s="1003" t="s">
        <v>
475</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v>
16802</v>
      </c>
      <c r="AB121" s="988"/>
      <c r="AC121" s="988"/>
      <c r="AD121" s="988"/>
      <c r="AE121" s="989"/>
      <c r="AF121" s="990">
        <v>
16802</v>
      </c>
      <c r="AG121" s="988"/>
      <c r="AH121" s="988"/>
      <c r="AI121" s="988"/>
      <c r="AJ121" s="989"/>
      <c r="AK121" s="990">
        <v>
16802</v>
      </c>
      <c r="AL121" s="988"/>
      <c r="AM121" s="988"/>
      <c r="AN121" s="988"/>
      <c r="AO121" s="989"/>
      <c r="AP121" s="991">
        <v>
0.2</v>
      </c>
      <c r="AQ121" s="992"/>
      <c r="AR121" s="992"/>
      <c r="AS121" s="992"/>
      <c r="AT121" s="993"/>
      <c r="AU121" s="1023"/>
      <c r="AV121" s="1024"/>
      <c r="AW121" s="1024"/>
      <c r="AX121" s="1024"/>
      <c r="AY121" s="1025"/>
      <c r="AZ121" s="951" t="s">
        <v>
476</v>
      </c>
      <c r="BA121" s="952"/>
      <c r="BB121" s="952"/>
      <c r="BC121" s="952"/>
      <c r="BD121" s="952"/>
      <c r="BE121" s="952"/>
      <c r="BF121" s="952"/>
      <c r="BG121" s="952"/>
      <c r="BH121" s="952"/>
      <c r="BI121" s="952"/>
      <c r="BJ121" s="952"/>
      <c r="BK121" s="952"/>
      <c r="BL121" s="952"/>
      <c r="BM121" s="952"/>
      <c r="BN121" s="952"/>
      <c r="BO121" s="952"/>
      <c r="BP121" s="953"/>
      <c r="BQ121" s="954">
        <v>
2265523</v>
      </c>
      <c r="BR121" s="955"/>
      <c r="BS121" s="955"/>
      <c r="BT121" s="955"/>
      <c r="BU121" s="955"/>
      <c r="BV121" s="955">
        <v>
2103227</v>
      </c>
      <c r="BW121" s="955"/>
      <c r="BX121" s="955"/>
      <c r="BY121" s="955"/>
      <c r="BZ121" s="955"/>
      <c r="CA121" s="955">
        <v>
2283265</v>
      </c>
      <c r="CB121" s="955"/>
      <c r="CC121" s="955"/>
      <c r="CD121" s="955"/>
      <c r="CE121" s="955"/>
      <c r="CF121" s="949">
        <v>
22.4</v>
      </c>
      <c r="CG121" s="950"/>
      <c r="CH121" s="950"/>
      <c r="CI121" s="950"/>
      <c r="CJ121" s="950"/>
      <c r="CK121" s="1038"/>
      <c r="CL121" s="1039"/>
      <c r="CM121" s="1039"/>
      <c r="CN121" s="1039"/>
      <c r="CO121" s="1040"/>
      <c r="CP121" s="1048" t="s">
        <v>
411</v>
      </c>
      <c r="CQ121" s="1049"/>
      <c r="CR121" s="1049"/>
      <c r="CS121" s="1049"/>
      <c r="CT121" s="1049"/>
      <c r="CU121" s="1049"/>
      <c r="CV121" s="1049"/>
      <c r="CW121" s="1049"/>
      <c r="CX121" s="1049"/>
      <c r="CY121" s="1049"/>
      <c r="CZ121" s="1049"/>
      <c r="DA121" s="1049"/>
      <c r="DB121" s="1049"/>
      <c r="DC121" s="1049"/>
      <c r="DD121" s="1049"/>
      <c r="DE121" s="1049"/>
      <c r="DF121" s="1050"/>
      <c r="DG121" s="954">
        <v>
871859</v>
      </c>
      <c r="DH121" s="955"/>
      <c r="DI121" s="955"/>
      <c r="DJ121" s="955"/>
      <c r="DK121" s="955"/>
      <c r="DL121" s="955">
        <v>
854081</v>
      </c>
      <c r="DM121" s="955"/>
      <c r="DN121" s="955"/>
      <c r="DO121" s="955"/>
      <c r="DP121" s="955"/>
      <c r="DQ121" s="955">
        <v>
815503</v>
      </c>
      <c r="DR121" s="955"/>
      <c r="DS121" s="955"/>
      <c r="DT121" s="955"/>
      <c r="DU121" s="955"/>
      <c r="DV121" s="956">
        <v>
8</v>
      </c>
      <c r="DW121" s="956"/>
      <c r="DX121" s="956"/>
      <c r="DY121" s="956"/>
      <c r="DZ121" s="957"/>
    </row>
    <row r="122" spans="1:130" s="225" customFormat="1" ht="26.25" customHeight="1" x14ac:dyDescent="0.15">
      <c r="A122" s="1086"/>
      <c r="B122" s="978"/>
      <c r="C122" s="951" t="s">
        <v>
457</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
125</v>
      </c>
      <c r="AB122" s="988"/>
      <c r="AC122" s="988"/>
      <c r="AD122" s="988"/>
      <c r="AE122" s="989"/>
      <c r="AF122" s="990" t="s">
        <v>
443</v>
      </c>
      <c r="AG122" s="988"/>
      <c r="AH122" s="988"/>
      <c r="AI122" s="988"/>
      <c r="AJ122" s="989"/>
      <c r="AK122" s="990" t="s">
        <v>
466</v>
      </c>
      <c r="AL122" s="988"/>
      <c r="AM122" s="988"/>
      <c r="AN122" s="988"/>
      <c r="AO122" s="989"/>
      <c r="AP122" s="991" t="s">
        <v>
125</v>
      </c>
      <c r="AQ122" s="992"/>
      <c r="AR122" s="992"/>
      <c r="AS122" s="992"/>
      <c r="AT122" s="993"/>
      <c r="AU122" s="1023"/>
      <c r="AV122" s="1024"/>
      <c r="AW122" s="1024"/>
      <c r="AX122" s="1024"/>
      <c r="AY122" s="1025"/>
      <c r="AZ122" s="1002" t="s">
        <v>
477</v>
      </c>
      <c r="BA122" s="994"/>
      <c r="BB122" s="994"/>
      <c r="BC122" s="994"/>
      <c r="BD122" s="994"/>
      <c r="BE122" s="994"/>
      <c r="BF122" s="994"/>
      <c r="BG122" s="994"/>
      <c r="BH122" s="994"/>
      <c r="BI122" s="994"/>
      <c r="BJ122" s="994"/>
      <c r="BK122" s="994"/>
      <c r="BL122" s="994"/>
      <c r="BM122" s="994"/>
      <c r="BN122" s="994"/>
      <c r="BO122" s="994"/>
      <c r="BP122" s="995"/>
      <c r="BQ122" s="1028">
        <v>
14102058</v>
      </c>
      <c r="BR122" s="1029"/>
      <c r="BS122" s="1029"/>
      <c r="BT122" s="1029"/>
      <c r="BU122" s="1029"/>
      <c r="BV122" s="1029">
        <v>
13948629</v>
      </c>
      <c r="BW122" s="1029"/>
      <c r="BX122" s="1029"/>
      <c r="BY122" s="1029"/>
      <c r="BZ122" s="1029"/>
      <c r="CA122" s="1029">
        <v>
13710392</v>
      </c>
      <c r="CB122" s="1029"/>
      <c r="CC122" s="1029"/>
      <c r="CD122" s="1029"/>
      <c r="CE122" s="1029"/>
      <c r="CF122" s="1046">
        <v>
134.80000000000001</v>
      </c>
      <c r="CG122" s="1047"/>
      <c r="CH122" s="1047"/>
      <c r="CI122" s="1047"/>
      <c r="CJ122" s="1047"/>
      <c r="CK122" s="1038"/>
      <c r="CL122" s="1039"/>
      <c r="CM122" s="1039"/>
      <c r="CN122" s="1039"/>
      <c r="CO122" s="1040"/>
      <c r="CP122" s="1048" t="s">
        <v>
478</v>
      </c>
      <c r="CQ122" s="1049"/>
      <c r="CR122" s="1049"/>
      <c r="CS122" s="1049"/>
      <c r="CT122" s="1049"/>
      <c r="CU122" s="1049"/>
      <c r="CV122" s="1049"/>
      <c r="CW122" s="1049"/>
      <c r="CX122" s="1049"/>
      <c r="CY122" s="1049"/>
      <c r="CZ122" s="1049"/>
      <c r="DA122" s="1049"/>
      <c r="DB122" s="1049"/>
      <c r="DC122" s="1049"/>
      <c r="DD122" s="1049"/>
      <c r="DE122" s="1049"/>
      <c r="DF122" s="1050"/>
      <c r="DG122" s="954">
        <v>
103592</v>
      </c>
      <c r="DH122" s="955"/>
      <c r="DI122" s="955"/>
      <c r="DJ122" s="955"/>
      <c r="DK122" s="955"/>
      <c r="DL122" s="955">
        <v>
93056</v>
      </c>
      <c r="DM122" s="955"/>
      <c r="DN122" s="955"/>
      <c r="DO122" s="955"/>
      <c r="DP122" s="955"/>
      <c r="DQ122" s="955">
        <v>
68249</v>
      </c>
      <c r="DR122" s="955"/>
      <c r="DS122" s="955"/>
      <c r="DT122" s="955"/>
      <c r="DU122" s="955"/>
      <c r="DV122" s="956">
        <v>
0.7</v>
      </c>
      <c r="DW122" s="956"/>
      <c r="DX122" s="956"/>
      <c r="DY122" s="956"/>
      <c r="DZ122" s="957"/>
    </row>
    <row r="123" spans="1:130" s="225" customFormat="1" ht="26.25" customHeight="1" x14ac:dyDescent="0.15">
      <c r="A123" s="1086"/>
      <c r="B123" s="978"/>
      <c r="C123" s="951" t="s">
        <v>
463</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
125</v>
      </c>
      <c r="AB123" s="988"/>
      <c r="AC123" s="988"/>
      <c r="AD123" s="988"/>
      <c r="AE123" s="989"/>
      <c r="AF123" s="990" t="s">
        <v>
466</v>
      </c>
      <c r="AG123" s="988"/>
      <c r="AH123" s="988"/>
      <c r="AI123" s="988"/>
      <c r="AJ123" s="989"/>
      <c r="AK123" s="990" t="s">
        <v>
466</v>
      </c>
      <c r="AL123" s="988"/>
      <c r="AM123" s="988"/>
      <c r="AN123" s="988"/>
      <c r="AO123" s="989"/>
      <c r="AP123" s="991" t="s">
        <v>
466</v>
      </c>
      <c r="AQ123" s="992"/>
      <c r="AR123" s="992"/>
      <c r="AS123" s="992"/>
      <c r="AT123" s="993"/>
      <c r="AU123" s="1026"/>
      <c r="AV123" s="1027"/>
      <c r="AW123" s="1027"/>
      <c r="AX123" s="1027"/>
      <c r="AY123" s="1027"/>
      <c r="AZ123" s="246" t="s">
        <v>
186</v>
      </c>
      <c r="BA123" s="246"/>
      <c r="BB123" s="246"/>
      <c r="BC123" s="246"/>
      <c r="BD123" s="246"/>
      <c r="BE123" s="246"/>
      <c r="BF123" s="246"/>
      <c r="BG123" s="246"/>
      <c r="BH123" s="246"/>
      <c r="BI123" s="246"/>
      <c r="BJ123" s="246"/>
      <c r="BK123" s="246"/>
      <c r="BL123" s="246"/>
      <c r="BM123" s="246"/>
      <c r="BN123" s="246"/>
      <c r="BO123" s="1006" t="s">
        <v>
479</v>
      </c>
      <c r="BP123" s="1034"/>
      <c r="BQ123" s="1092">
        <v>
21139750</v>
      </c>
      <c r="BR123" s="1093"/>
      <c r="BS123" s="1093"/>
      <c r="BT123" s="1093"/>
      <c r="BU123" s="1093"/>
      <c r="BV123" s="1093">
        <v>
20323788</v>
      </c>
      <c r="BW123" s="1093"/>
      <c r="BX123" s="1093"/>
      <c r="BY123" s="1093"/>
      <c r="BZ123" s="1093"/>
      <c r="CA123" s="1093">
        <v>
21237282</v>
      </c>
      <c r="CB123" s="1093"/>
      <c r="CC123" s="1093"/>
      <c r="CD123" s="1093"/>
      <c r="CE123" s="1093"/>
      <c r="CF123" s="1030"/>
      <c r="CG123" s="1031"/>
      <c r="CH123" s="1031"/>
      <c r="CI123" s="1031"/>
      <c r="CJ123" s="1032"/>
      <c r="CK123" s="1038"/>
      <c r="CL123" s="1039"/>
      <c r="CM123" s="1039"/>
      <c r="CN123" s="1039"/>
      <c r="CO123" s="1040"/>
      <c r="CP123" s="1048" t="s">
        <v>
413</v>
      </c>
      <c r="CQ123" s="1049"/>
      <c r="CR123" s="1049"/>
      <c r="CS123" s="1049"/>
      <c r="CT123" s="1049"/>
      <c r="CU123" s="1049"/>
      <c r="CV123" s="1049"/>
      <c r="CW123" s="1049"/>
      <c r="CX123" s="1049"/>
      <c r="CY123" s="1049"/>
      <c r="CZ123" s="1049"/>
      <c r="DA123" s="1049"/>
      <c r="DB123" s="1049"/>
      <c r="DC123" s="1049"/>
      <c r="DD123" s="1049"/>
      <c r="DE123" s="1049"/>
      <c r="DF123" s="1050"/>
      <c r="DG123" s="987">
        <v>
88755</v>
      </c>
      <c r="DH123" s="988"/>
      <c r="DI123" s="988"/>
      <c r="DJ123" s="988"/>
      <c r="DK123" s="989"/>
      <c r="DL123" s="990">
        <v>
50622</v>
      </c>
      <c r="DM123" s="988"/>
      <c r="DN123" s="988"/>
      <c r="DO123" s="988"/>
      <c r="DP123" s="989"/>
      <c r="DQ123" s="990">
        <v>
35042</v>
      </c>
      <c r="DR123" s="988"/>
      <c r="DS123" s="988"/>
      <c r="DT123" s="988"/>
      <c r="DU123" s="989"/>
      <c r="DV123" s="991">
        <v>
0.3</v>
      </c>
      <c r="DW123" s="992"/>
      <c r="DX123" s="992"/>
      <c r="DY123" s="992"/>
      <c r="DZ123" s="993"/>
    </row>
    <row r="124" spans="1:130" s="225" customFormat="1" ht="26.25" customHeight="1" thickBot="1" x14ac:dyDescent="0.2">
      <c r="A124" s="1086"/>
      <c r="B124" s="978"/>
      <c r="C124" s="951" t="s">
        <v>
467</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
443</v>
      </c>
      <c r="AB124" s="988"/>
      <c r="AC124" s="988"/>
      <c r="AD124" s="988"/>
      <c r="AE124" s="989"/>
      <c r="AF124" s="990" t="s">
        <v>
466</v>
      </c>
      <c r="AG124" s="988"/>
      <c r="AH124" s="988"/>
      <c r="AI124" s="988"/>
      <c r="AJ124" s="989"/>
      <c r="AK124" s="990" t="s">
        <v>
125</v>
      </c>
      <c r="AL124" s="988"/>
      <c r="AM124" s="988"/>
      <c r="AN124" s="988"/>
      <c r="AO124" s="989"/>
      <c r="AP124" s="991" t="s">
        <v>
125</v>
      </c>
      <c r="AQ124" s="992"/>
      <c r="AR124" s="992"/>
      <c r="AS124" s="992"/>
      <c r="AT124" s="993"/>
      <c r="AU124" s="1088" t="s">
        <v>
480</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
42.5</v>
      </c>
      <c r="BR124" s="1056"/>
      <c r="BS124" s="1056"/>
      <c r="BT124" s="1056"/>
      <c r="BU124" s="1056"/>
      <c r="BV124" s="1056">
        <v>
54.6</v>
      </c>
      <c r="BW124" s="1056"/>
      <c r="BX124" s="1056"/>
      <c r="BY124" s="1056"/>
      <c r="BZ124" s="1056"/>
      <c r="CA124" s="1056">
        <v>
39.9</v>
      </c>
      <c r="CB124" s="1056"/>
      <c r="CC124" s="1056"/>
      <c r="CD124" s="1056"/>
      <c r="CE124" s="1056"/>
      <c r="CF124" s="1057"/>
      <c r="CG124" s="1058"/>
      <c r="CH124" s="1058"/>
      <c r="CI124" s="1058"/>
      <c r="CJ124" s="1059"/>
      <c r="CK124" s="1041"/>
      <c r="CL124" s="1041"/>
      <c r="CM124" s="1041"/>
      <c r="CN124" s="1041"/>
      <c r="CO124" s="1042"/>
      <c r="CP124" s="1048" t="s">
        <v>
481</v>
      </c>
      <c r="CQ124" s="1049"/>
      <c r="CR124" s="1049"/>
      <c r="CS124" s="1049"/>
      <c r="CT124" s="1049"/>
      <c r="CU124" s="1049"/>
      <c r="CV124" s="1049"/>
      <c r="CW124" s="1049"/>
      <c r="CX124" s="1049"/>
      <c r="CY124" s="1049"/>
      <c r="CZ124" s="1049"/>
      <c r="DA124" s="1049"/>
      <c r="DB124" s="1049"/>
      <c r="DC124" s="1049"/>
      <c r="DD124" s="1049"/>
      <c r="DE124" s="1049"/>
      <c r="DF124" s="1050"/>
      <c r="DG124" s="1033">
        <v>
4719955</v>
      </c>
      <c r="DH124" s="1015"/>
      <c r="DI124" s="1015"/>
      <c r="DJ124" s="1015"/>
      <c r="DK124" s="1016"/>
      <c r="DL124" s="1014">
        <v>
8375</v>
      </c>
      <c r="DM124" s="1015"/>
      <c r="DN124" s="1015"/>
      <c r="DO124" s="1015"/>
      <c r="DP124" s="1016"/>
      <c r="DQ124" s="1014">
        <v>
11937</v>
      </c>
      <c r="DR124" s="1015"/>
      <c r="DS124" s="1015"/>
      <c r="DT124" s="1015"/>
      <c r="DU124" s="1016"/>
      <c r="DV124" s="1017">
        <v>
0.1</v>
      </c>
      <c r="DW124" s="1018"/>
      <c r="DX124" s="1018"/>
      <c r="DY124" s="1018"/>
      <c r="DZ124" s="1019"/>
    </row>
    <row r="125" spans="1:130" s="225" customFormat="1" ht="26.25" customHeight="1" x14ac:dyDescent="0.15">
      <c r="A125" s="1086"/>
      <c r="B125" s="978"/>
      <c r="C125" s="951" t="s">
        <v>
469</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
466</v>
      </c>
      <c r="AB125" s="988"/>
      <c r="AC125" s="988"/>
      <c r="AD125" s="988"/>
      <c r="AE125" s="989"/>
      <c r="AF125" s="990" t="s">
        <v>
443</v>
      </c>
      <c r="AG125" s="988"/>
      <c r="AH125" s="988"/>
      <c r="AI125" s="988"/>
      <c r="AJ125" s="989"/>
      <c r="AK125" s="990" t="s">
        <v>
125</v>
      </c>
      <c r="AL125" s="988"/>
      <c r="AM125" s="988"/>
      <c r="AN125" s="988"/>
      <c r="AO125" s="989"/>
      <c r="AP125" s="991" t="s">
        <v>
466</v>
      </c>
      <c r="AQ125" s="992"/>
      <c r="AR125" s="992"/>
      <c r="AS125" s="992"/>
      <c r="AT125" s="993"/>
      <c r="AU125" s="247"/>
      <c r="AV125" s="248"/>
      <c r="AW125" s="248"/>
      <c r="AX125" s="248"/>
      <c r="AY125" s="248"/>
      <c r="AZ125" s="248"/>
      <c r="BA125" s="248"/>
      <c r="BB125" s="248"/>
      <c r="BC125" s="248"/>
      <c r="BD125" s="248"/>
      <c r="BE125" s="248"/>
      <c r="BF125" s="248"/>
      <c r="BG125" s="248"/>
      <c r="BH125" s="248"/>
      <c r="BI125" s="248"/>
      <c r="BJ125" s="248"/>
      <c r="BK125" s="248"/>
      <c r="BL125" s="248"/>
      <c r="BM125" s="248"/>
      <c r="BN125" s="248"/>
      <c r="BO125" s="248"/>
      <c r="BP125" s="248"/>
      <c r="BQ125" s="227"/>
      <c r="BR125" s="227"/>
      <c r="BS125" s="227"/>
      <c r="BT125" s="227"/>
      <c r="BU125" s="227"/>
      <c r="BV125" s="227"/>
      <c r="BW125" s="227"/>
      <c r="BX125" s="227"/>
      <c r="BY125" s="227"/>
      <c r="BZ125" s="227"/>
      <c r="CA125" s="227"/>
      <c r="CB125" s="227"/>
      <c r="CC125" s="227"/>
      <c r="CD125" s="227"/>
      <c r="CE125" s="227"/>
      <c r="CF125" s="227"/>
      <c r="CG125" s="227"/>
      <c r="CH125" s="227"/>
      <c r="CI125" s="227"/>
      <c r="CJ125" s="249"/>
      <c r="CK125" s="1051" t="s">
        <v>
482</v>
      </c>
      <c r="CL125" s="1036"/>
      <c r="CM125" s="1036"/>
      <c r="CN125" s="1036"/>
      <c r="CO125" s="1037"/>
      <c r="CP125" s="958" t="s">
        <v>
483</v>
      </c>
      <c r="CQ125" s="926"/>
      <c r="CR125" s="926"/>
      <c r="CS125" s="926"/>
      <c r="CT125" s="926"/>
      <c r="CU125" s="926"/>
      <c r="CV125" s="926"/>
      <c r="CW125" s="926"/>
      <c r="CX125" s="926"/>
      <c r="CY125" s="926"/>
      <c r="CZ125" s="926"/>
      <c r="DA125" s="926"/>
      <c r="DB125" s="926"/>
      <c r="DC125" s="926"/>
      <c r="DD125" s="926"/>
      <c r="DE125" s="926"/>
      <c r="DF125" s="927"/>
      <c r="DG125" s="959" t="s">
        <v>
466</v>
      </c>
      <c r="DH125" s="960"/>
      <c r="DI125" s="960"/>
      <c r="DJ125" s="960"/>
      <c r="DK125" s="960"/>
      <c r="DL125" s="960" t="s">
        <v>
466</v>
      </c>
      <c r="DM125" s="960"/>
      <c r="DN125" s="960"/>
      <c r="DO125" s="960"/>
      <c r="DP125" s="960"/>
      <c r="DQ125" s="960" t="s">
        <v>
466</v>
      </c>
      <c r="DR125" s="960"/>
      <c r="DS125" s="960"/>
      <c r="DT125" s="960"/>
      <c r="DU125" s="960"/>
      <c r="DV125" s="961" t="s">
        <v>
466</v>
      </c>
      <c r="DW125" s="961"/>
      <c r="DX125" s="961"/>
      <c r="DY125" s="961"/>
      <c r="DZ125" s="962"/>
    </row>
    <row r="126" spans="1:130" s="225" customFormat="1" ht="26.25" customHeight="1" thickBot="1" x14ac:dyDescent="0.2">
      <c r="A126" s="1086"/>
      <c r="B126" s="978"/>
      <c r="C126" s="951" t="s">
        <v>
471</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
100000</v>
      </c>
      <c r="AB126" s="988"/>
      <c r="AC126" s="988"/>
      <c r="AD126" s="988"/>
      <c r="AE126" s="989"/>
      <c r="AF126" s="990">
        <v>
100780</v>
      </c>
      <c r="AG126" s="988"/>
      <c r="AH126" s="988"/>
      <c r="AI126" s="988"/>
      <c r="AJ126" s="989"/>
      <c r="AK126" s="990">
        <v>
100000</v>
      </c>
      <c r="AL126" s="988"/>
      <c r="AM126" s="988"/>
      <c r="AN126" s="988"/>
      <c r="AO126" s="989"/>
      <c r="AP126" s="991">
        <v>
1</v>
      </c>
      <c r="AQ126" s="992"/>
      <c r="AR126" s="992"/>
      <c r="AS126" s="992"/>
      <c r="AT126" s="993"/>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50"/>
      <c r="CE126" s="250"/>
      <c r="CF126" s="250"/>
      <c r="CG126" s="227"/>
      <c r="CH126" s="227"/>
      <c r="CI126" s="227"/>
      <c r="CJ126" s="249"/>
      <c r="CK126" s="1052"/>
      <c r="CL126" s="1039"/>
      <c r="CM126" s="1039"/>
      <c r="CN126" s="1039"/>
      <c r="CO126" s="1040"/>
      <c r="CP126" s="951" t="s">
        <v>
484</v>
      </c>
      <c r="CQ126" s="952"/>
      <c r="CR126" s="952"/>
      <c r="CS126" s="952"/>
      <c r="CT126" s="952"/>
      <c r="CU126" s="952"/>
      <c r="CV126" s="952"/>
      <c r="CW126" s="952"/>
      <c r="CX126" s="952"/>
      <c r="CY126" s="952"/>
      <c r="CZ126" s="952"/>
      <c r="DA126" s="952"/>
      <c r="DB126" s="952"/>
      <c r="DC126" s="952"/>
      <c r="DD126" s="952"/>
      <c r="DE126" s="952"/>
      <c r="DF126" s="953"/>
      <c r="DG126" s="954" t="s">
        <v>
466</v>
      </c>
      <c r="DH126" s="955"/>
      <c r="DI126" s="955"/>
      <c r="DJ126" s="955"/>
      <c r="DK126" s="955"/>
      <c r="DL126" s="955" t="s">
        <v>
466</v>
      </c>
      <c r="DM126" s="955"/>
      <c r="DN126" s="955"/>
      <c r="DO126" s="955"/>
      <c r="DP126" s="955"/>
      <c r="DQ126" s="955" t="s">
        <v>
443</v>
      </c>
      <c r="DR126" s="955"/>
      <c r="DS126" s="955"/>
      <c r="DT126" s="955"/>
      <c r="DU126" s="955"/>
      <c r="DV126" s="956" t="s">
        <v>
466</v>
      </c>
      <c r="DW126" s="956"/>
      <c r="DX126" s="956"/>
      <c r="DY126" s="956"/>
      <c r="DZ126" s="957"/>
    </row>
    <row r="127" spans="1:130" s="225" customFormat="1" ht="26.25" customHeight="1" x14ac:dyDescent="0.15">
      <c r="A127" s="1087"/>
      <c r="B127" s="980"/>
      <c r="C127" s="1002" t="s">
        <v>
485</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
466</v>
      </c>
      <c r="AB127" s="988"/>
      <c r="AC127" s="988"/>
      <c r="AD127" s="988"/>
      <c r="AE127" s="989"/>
      <c r="AF127" s="990" t="s">
        <v>
466</v>
      </c>
      <c r="AG127" s="988"/>
      <c r="AH127" s="988"/>
      <c r="AI127" s="988"/>
      <c r="AJ127" s="989"/>
      <c r="AK127" s="990" t="s">
        <v>
466</v>
      </c>
      <c r="AL127" s="988"/>
      <c r="AM127" s="988"/>
      <c r="AN127" s="988"/>
      <c r="AO127" s="989"/>
      <c r="AP127" s="991" t="s">
        <v>
466</v>
      </c>
      <c r="AQ127" s="992"/>
      <c r="AR127" s="992"/>
      <c r="AS127" s="992"/>
      <c r="AT127" s="993"/>
      <c r="AU127" s="227"/>
      <c r="AV127" s="227"/>
      <c r="AW127" s="227"/>
      <c r="AX127" s="1060" t="s">
        <v>
486</v>
      </c>
      <c r="AY127" s="1061"/>
      <c r="AZ127" s="1061"/>
      <c r="BA127" s="1061"/>
      <c r="BB127" s="1061"/>
      <c r="BC127" s="1061"/>
      <c r="BD127" s="1061"/>
      <c r="BE127" s="1062"/>
      <c r="BF127" s="1063" t="s">
        <v>
487</v>
      </c>
      <c r="BG127" s="1061"/>
      <c r="BH127" s="1061"/>
      <c r="BI127" s="1061"/>
      <c r="BJ127" s="1061"/>
      <c r="BK127" s="1061"/>
      <c r="BL127" s="1062"/>
      <c r="BM127" s="1063" t="s">
        <v>
488</v>
      </c>
      <c r="BN127" s="1061"/>
      <c r="BO127" s="1061"/>
      <c r="BP127" s="1061"/>
      <c r="BQ127" s="1061"/>
      <c r="BR127" s="1061"/>
      <c r="BS127" s="1062"/>
      <c r="BT127" s="1063" t="s">
        <v>
489</v>
      </c>
      <c r="BU127" s="1061"/>
      <c r="BV127" s="1061"/>
      <c r="BW127" s="1061"/>
      <c r="BX127" s="1061"/>
      <c r="BY127" s="1061"/>
      <c r="BZ127" s="1084"/>
      <c r="CA127" s="227"/>
      <c r="CB127" s="227"/>
      <c r="CC127" s="227"/>
      <c r="CD127" s="250"/>
      <c r="CE127" s="250"/>
      <c r="CF127" s="250"/>
      <c r="CG127" s="227"/>
      <c r="CH127" s="227"/>
      <c r="CI127" s="227"/>
      <c r="CJ127" s="249"/>
      <c r="CK127" s="1052"/>
      <c r="CL127" s="1039"/>
      <c r="CM127" s="1039"/>
      <c r="CN127" s="1039"/>
      <c r="CO127" s="1040"/>
      <c r="CP127" s="951" t="s">
        <v>
490</v>
      </c>
      <c r="CQ127" s="952"/>
      <c r="CR127" s="952"/>
      <c r="CS127" s="952"/>
      <c r="CT127" s="952"/>
      <c r="CU127" s="952"/>
      <c r="CV127" s="952"/>
      <c r="CW127" s="952"/>
      <c r="CX127" s="952"/>
      <c r="CY127" s="952"/>
      <c r="CZ127" s="952"/>
      <c r="DA127" s="952"/>
      <c r="DB127" s="952"/>
      <c r="DC127" s="952"/>
      <c r="DD127" s="952"/>
      <c r="DE127" s="952"/>
      <c r="DF127" s="953"/>
      <c r="DG127" s="954" t="s">
        <v>
466</v>
      </c>
      <c r="DH127" s="955"/>
      <c r="DI127" s="955"/>
      <c r="DJ127" s="955"/>
      <c r="DK127" s="955"/>
      <c r="DL127" s="955" t="s">
        <v>
125</v>
      </c>
      <c r="DM127" s="955"/>
      <c r="DN127" s="955"/>
      <c r="DO127" s="955"/>
      <c r="DP127" s="955"/>
      <c r="DQ127" s="955" t="s">
        <v>
466</v>
      </c>
      <c r="DR127" s="955"/>
      <c r="DS127" s="955"/>
      <c r="DT127" s="955"/>
      <c r="DU127" s="955"/>
      <c r="DV127" s="956" t="s">
        <v>
125</v>
      </c>
      <c r="DW127" s="956"/>
      <c r="DX127" s="956"/>
      <c r="DY127" s="956"/>
      <c r="DZ127" s="957"/>
    </row>
    <row r="128" spans="1:130" s="225" customFormat="1" ht="26.25" customHeight="1" thickBot="1" x14ac:dyDescent="0.2">
      <c r="A128" s="1070" t="s">
        <v>
491</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
492</v>
      </c>
      <c r="X128" s="1072"/>
      <c r="Y128" s="1072"/>
      <c r="Z128" s="1073"/>
      <c r="AA128" s="1074">
        <v>
322429</v>
      </c>
      <c r="AB128" s="1075"/>
      <c r="AC128" s="1075"/>
      <c r="AD128" s="1075"/>
      <c r="AE128" s="1076"/>
      <c r="AF128" s="1077">
        <v>
300137</v>
      </c>
      <c r="AG128" s="1075"/>
      <c r="AH128" s="1075"/>
      <c r="AI128" s="1075"/>
      <c r="AJ128" s="1076"/>
      <c r="AK128" s="1077">
        <v>
308237</v>
      </c>
      <c r="AL128" s="1075"/>
      <c r="AM128" s="1075"/>
      <c r="AN128" s="1075"/>
      <c r="AO128" s="1076"/>
      <c r="AP128" s="1078"/>
      <c r="AQ128" s="1079"/>
      <c r="AR128" s="1079"/>
      <c r="AS128" s="1079"/>
      <c r="AT128" s="1080"/>
      <c r="AU128" s="227"/>
      <c r="AV128" s="227"/>
      <c r="AW128" s="227"/>
      <c r="AX128" s="925" t="s">
        <v>
493</v>
      </c>
      <c r="AY128" s="926"/>
      <c r="AZ128" s="926"/>
      <c r="BA128" s="926"/>
      <c r="BB128" s="926"/>
      <c r="BC128" s="926"/>
      <c r="BD128" s="926"/>
      <c r="BE128" s="927"/>
      <c r="BF128" s="1081" t="s">
        <v>
125</v>
      </c>
      <c r="BG128" s="1082"/>
      <c r="BH128" s="1082"/>
      <c r="BI128" s="1082"/>
      <c r="BJ128" s="1082"/>
      <c r="BK128" s="1082"/>
      <c r="BL128" s="1083"/>
      <c r="BM128" s="1081">
        <v>
13.13</v>
      </c>
      <c r="BN128" s="1082"/>
      <c r="BO128" s="1082"/>
      <c r="BP128" s="1082"/>
      <c r="BQ128" s="1082"/>
      <c r="BR128" s="1082"/>
      <c r="BS128" s="1083"/>
      <c r="BT128" s="1081">
        <v>
20</v>
      </c>
      <c r="BU128" s="1082"/>
      <c r="BV128" s="1082"/>
      <c r="BW128" s="1082"/>
      <c r="BX128" s="1082"/>
      <c r="BY128" s="1082"/>
      <c r="BZ128" s="1105"/>
      <c r="CA128" s="250"/>
      <c r="CB128" s="250"/>
      <c r="CC128" s="250"/>
      <c r="CD128" s="250"/>
      <c r="CE128" s="250"/>
      <c r="CF128" s="250"/>
      <c r="CG128" s="227"/>
      <c r="CH128" s="227"/>
      <c r="CI128" s="227"/>
      <c r="CJ128" s="249"/>
      <c r="CK128" s="1053"/>
      <c r="CL128" s="1054"/>
      <c r="CM128" s="1054"/>
      <c r="CN128" s="1054"/>
      <c r="CO128" s="1055"/>
      <c r="CP128" s="1064" t="s">
        <v>
494</v>
      </c>
      <c r="CQ128" s="754"/>
      <c r="CR128" s="754"/>
      <c r="CS128" s="754"/>
      <c r="CT128" s="754"/>
      <c r="CU128" s="754"/>
      <c r="CV128" s="754"/>
      <c r="CW128" s="754"/>
      <c r="CX128" s="754"/>
      <c r="CY128" s="754"/>
      <c r="CZ128" s="754"/>
      <c r="DA128" s="754"/>
      <c r="DB128" s="754"/>
      <c r="DC128" s="754"/>
      <c r="DD128" s="754"/>
      <c r="DE128" s="754"/>
      <c r="DF128" s="1065"/>
      <c r="DG128" s="1066">
        <v>
1834</v>
      </c>
      <c r="DH128" s="1067"/>
      <c r="DI128" s="1067"/>
      <c r="DJ128" s="1067"/>
      <c r="DK128" s="1067"/>
      <c r="DL128" s="1067" t="s">
        <v>
443</v>
      </c>
      <c r="DM128" s="1067"/>
      <c r="DN128" s="1067"/>
      <c r="DO128" s="1067"/>
      <c r="DP128" s="1067"/>
      <c r="DQ128" s="1067">
        <v>
487</v>
      </c>
      <c r="DR128" s="1067"/>
      <c r="DS128" s="1067"/>
      <c r="DT128" s="1067"/>
      <c r="DU128" s="1067"/>
      <c r="DV128" s="1068">
        <v>
0</v>
      </c>
      <c r="DW128" s="1068"/>
      <c r="DX128" s="1068"/>
      <c r="DY128" s="1068"/>
      <c r="DZ128" s="1069"/>
    </row>
    <row r="129" spans="1:131" s="225" customFormat="1" ht="26.25" customHeight="1" x14ac:dyDescent="0.15">
      <c r="A129" s="963" t="s">
        <v>
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
495</v>
      </c>
      <c r="X129" s="1100"/>
      <c r="Y129" s="1100"/>
      <c r="Z129" s="1101"/>
      <c r="AA129" s="987">
        <v>
10568618</v>
      </c>
      <c r="AB129" s="988"/>
      <c r="AC129" s="988"/>
      <c r="AD129" s="988"/>
      <c r="AE129" s="989"/>
      <c r="AF129" s="990">
        <v>
10833982</v>
      </c>
      <c r="AG129" s="988"/>
      <c r="AH129" s="988"/>
      <c r="AI129" s="988"/>
      <c r="AJ129" s="989"/>
      <c r="AK129" s="990">
        <v>
11364368</v>
      </c>
      <c r="AL129" s="988"/>
      <c r="AM129" s="988"/>
      <c r="AN129" s="988"/>
      <c r="AO129" s="989"/>
      <c r="AP129" s="1102"/>
      <c r="AQ129" s="1103"/>
      <c r="AR129" s="1103"/>
      <c r="AS129" s="1103"/>
      <c r="AT129" s="1104"/>
      <c r="AU129" s="228"/>
      <c r="AV129" s="228"/>
      <c r="AW129" s="228"/>
      <c r="AX129" s="1094" t="s">
        <v>
496</v>
      </c>
      <c r="AY129" s="952"/>
      <c r="AZ129" s="952"/>
      <c r="BA129" s="952"/>
      <c r="BB129" s="952"/>
      <c r="BC129" s="952"/>
      <c r="BD129" s="952"/>
      <c r="BE129" s="953"/>
      <c r="BF129" s="1095" t="s">
        <v>
466</v>
      </c>
      <c r="BG129" s="1096"/>
      <c r="BH129" s="1096"/>
      <c r="BI129" s="1096"/>
      <c r="BJ129" s="1096"/>
      <c r="BK129" s="1096"/>
      <c r="BL129" s="1097"/>
      <c r="BM129" s="1095">
        <v>
18.13</v>
      </c>
      <c r="BN129" s="1096"/>
      <c r="BO129" s="1096"/>
      <c r="BP129" s="1096"/>
      <c r="BQ129" s="1096"/>
      <c r="BR129" s="1096"/>
      <c r="BS129" s="1097"/>
      <c r="BT129" s="1095">
        <v>
30</v>
      </c>
      <c r="BU129" s="1096"/>
      <c r="BV129" s="1096"/>
      <c r="BW129" s="1096"/>
      <c r="BX129" s="1096"/>
      <c r="BY129" s="1096"/>
      <c r="BZ129" s="1098"/>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28"/>
      <c r="DQ129" s="228"/>
      <c r="DR129" s="228"/>
      <c r="DS129" s="228"/>
      <c r="DT129" s="228"/>
      <c r="DU129" s="228"/>
      <c r="DV129" s="228"/>
      <c r="DW129" s="228"/>
      <c r="DX129" s="228"/>
      <c r="DY129" s="228"/>
      <c r="DZ129" s="228"/>
    </row>
    <row r="130" spans="1:131" s="225" customFormat="1" ht="26.25" customHeight="1" x14ac:dyDescent="0.15">
      <c r="A130" s="963" t="s">
        <v>
497</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
498</v>
      </c>
      <c r="X130" s="1100"/>
      <c r="Y130" s="1100"/>
      <c r="Z130" s="1101"/>
      <c r="AA130" s="987">
        <v>
1209784</v>
      </c>
      <c r="AB130" s="988"/>
      <c r="AC130" s="988"/>
      <c r="AD130" s="988"/>
      <c r="AE130" s="989"/>
      <c r="AF130" s="990">
        <v>
1194857</v>
      </c>
      <c r="AG130" s="988"/>
      <c r="AH130" s="988"/>
      <c r="AI130" s="988"/>
      <c r="AJ130" s="989"/>
      <c r="AK130" s="990">
        <v>
1192155</v>
      </c>
      <c r="AL130" s="988"/>
      <c r="AM130" s="988"/>
      <c r="AN130" s="988"/>
      <c r="AO130" s="989"/>
      <c r="AP130" s="1102"/>
      <c r="AQ130" s="1103"/>
      <c r="AR130" s="1103"/>
      <c r="AS130" s="1103"/>
      <c r="AT130" s="1104"/>
      <c r="AU130" s="228"/>
      <c r="AV130" s="228"/>
      <c r="AW130" s="228"/>
      <c r="AX130" s="1094" t="s">
        <v>
499</v>
      </c>
      <c r="AY130" s="952"/>
      <c r="AZ130" s="952"/>
      <c r="BA130" s="952"/>
      <c r="BB130" s="952"/>
      <c r="BC130" s="952"/>
      <c r="BD130" s="952"/>
      <c r="BE130" s="953"/>
      <c r="BF130" s="1130">
        <v>
6.9</v>
      </c>
      <c r="BG130" s="1131"/>
      <c r="BH130" s="1131"/>
      <c r="BI130" s="1131"/>
      <c r="BJ130" s="1131"/>
      <c r="BK130" s="1131"/>
      <c r="BL130" s="1132"/>
      <c r="BM130" s="1130">
        <v>
25</v>
      </c>
      <c r="BN130" s="1131"/>
      <c r="BO130" s="1131"/>
      <c r="BP130" s="1131"/>
      <c r="BQ130" s="1131"/>
      <c r="BR130" s="1131"/>
      <c r="BS130" s="1132"/>
      <c r="BT130" s="1130">
        <v>
35</v>
      </c>
      <c r="BU130" s="1131"/>
      <c r="BV130" s="1131"/>
      <c r="BW130" s="1131"/>
      <c r="BX130" s="1131"/>
      <c r="BY130" s="1131"/>
      <c r="BZ130" s="1133"/>
      <c r="CA130" s="251"/>
      <c r="CB130" s="251"/>
      <c r="CC130" s="251"/>
      <c r="CD130" s="251"/>
      <c r="CE130" s="251"/>
      <c r="CF130" s="251"/>
      <c r="CG130" s="251"/>
      <c r="CH130" s="251"/>
      <c r="CI130" s="251"/>
      <c r="CJ130" s="251"/>
      <c r="CK130" s="251"/>
      <c r="CL130" s="251"/>
      <c r="CM130" s="251"/>
      <c r="CN130" s="251"/>
      <c r="CO130" s="251"/>
      <c r="CP130" s="251"/>
      <c r="CQ130" s="251"/>
      <c r="CR130" s="251"/>
      <c r="CS130" s="251"/>
      <c r="CT130" s="251"/>
      <c r="CU130" s="251"/>
      <c r="CV130" s="251"/>
      <c r="CW130" s="251"/>
      <c r="CX130" s="251"/>
      <c r="CY130" s="251"/>
      <c r="CZ130" s="251"/>
      <c r="DA130" s="251"/>
      <c r="DB130" s="251"/>
      <c r="DC130" s="251"/>
      <c r="DD130" s="251"/>
      <c r="DE130" s="251"/>
      <c r="DF130" s="251"/>
      <c r="DG130" s="251"/>
      <c r="DH130" s="251"/>
      <c r="DI130" s="251"/>
      <c r="DJ130" s="251"/>
      <c r="DK130" s="251"/>
      <c r="DL130" s="251"/>
      <c r="DM130" s="251"/>
      <c r="DN130" s="251"/>
      <c r="DO130" s="251"/>
      <c r="DP130" s="228"/>
      <c r="DQ130" s="228"/>
      <c r="DR130" s="228"/>
      <c r="DS130" s="228"/>
      <c r="DT130" s="228"/>
      <c r="DU130" s="228"/>
      <c r="DV130" s="228"/>
      <c r="DW130" s="228"/>
      <c r="DX130" s="228"/>
      <c r="DY130" s="228"/>
      <c r="DZ130" s="228"/>
    </row>
    <row r="131" spans="1:131" s="225"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
500</v>
      </c>
      <c r="X131" s="1137"/>
      <c r="Y131" s="1137"/>
      <c r="Z131" s="1138"/>
      <c r="AA131" s="1033">
        <v>
9358834</v>
      </c>
      <c r="AB131" s="1015"/>
      <c r="AC131" s="1015"/>
      <c r="AD131" s="1015"/>
      <c r="AE131" s="1016"/>
      <c r="AF131" s="1014">
        <v>
9639125</v>
      </c>
      <c r="AG131" s="1015"/>
      <c r="AH131" s="1015"/>
      <c r="AI131" s="1015"/>
      <c r="AJ131" s="1016"/>
      <c r="AK131" s="1014">
        <v>
10172213</v>
      </c>
      <c r="AL131" s="1015"/>
      <c r="AM131" s="1015"/>
      <c r="AN131" s="1015"/>
      <c r="AO131" s="1016"/>
      <c r="AP131" s="1139"/>
      <c r="AQ131" s="1140"/>
      <c r="AR131" s="1140"/>
      <c r="AS131" s="1140"/>
      <c r="AT131" s="1141"/>
      <c r="AU131" s="228"/>
      <c r="AV131" s="228"/>
      <c r="AW131" s="228"/>
      <c r="AX131" s="1112" t="s">
        <v>
501</v>
      </c>
      <c r="AY131" s="754"/>
      <c r="AZ131" s="754"/>
      <c r="BA131" s="754"/>
      <c r="BB131" s="754"/>
      <c r="BC131" s="754"/>
      <c r="BD131" s="754"/>
      <c r="BE131" s="1065"/>
      <c r="BF131" s="1113">
        <v>
39.9</v>
      </c>
      <c r="BG131" s="1114"/>
      <c r="BH131" s="1114"/>
      <c r="BI131" s="1114"/>
      <c r="BJ131" s="1114"/>
      <c r="BK131" s="1114"/>
      <c r="BL131" s="1115"/>
      <c r="BM131" s="1113">
        <v>
350</v>
      </c>
      <c r="BN131" s="1114"/>
      <c r="BO131" s="1114"/>
      <c r="BP131" s="1114"/>
      <c r="BQ131" s="1114"/>
      <c r="BR131" s="1114"/>
      <c r="BS131" s="1115"/>
      <c r="BT131" s="1116"/>
      <c r="BU131" s="1117"/>
      <c r="BV131" s="1117"/>
      <c r="BW131" s="1117"/>
      <c r="BX131" s="1117"/>
      <c r="BY131" s="1117"/>
      <c r="BZ131" s="1118"/>
      <c r="CA131" s="251"/>
      <c r="CB131" s="251"/>
      <c r="CC131" s="251"/>
      <c r="CD131" s="251"/>
      <c r="CE131" s="251"/>
      <c r="CF131" s="251"/>
      <c r="CG131" s="251"/>
      <c r="CH131" s="251"/>
      <c r="CI131" s="251"/>
      <c r="CJ131" s="251"/>
      <c r="CK131" s="251"/>
      <c r="CL131" s="251"/>
      <c r="CM131" s="251"/>
      <c r="CN131" s="251"/>
      <c r="CO131" s="251"/>
      <c r="CP131" s="251"/>
      <c r="CQ131" s="251"/>
      <c r="CR131" s="251"/>
      <c r="CS131" s="251"/>
      <c r="CT131" s="251"/>
      <c r="CU131" s="251"/>
      <c r="CV131" s="251"/>
      <c r="CW131" s="251"/>
      <c r="CX131" s="251"/>
      <c r="CY131" s="251"/>
      <c r="CZ131" s="251"/>
      <c r="DA131" s="251"/>
      <c r="DB131" s="251"/>
      <c r="DC131" s="251"/>
      <c r="DD131" s="251"/>
      <c r="DE131" s="251"/>
      <c r="DF131" s="251"/>
      <c r="DG131" s="251"/>
      <c r="DH131" s="251"/>
      <c r="DI131" s="251"/>
      <c r="DJ131" s="251"/>
      <c r="DK131" s="251"/>
      <c r="DL131" s="251"/>
      <c r="DM131" s="251"/>
      <c r="DN131" s="251"/>
      <c r="DO131" s="251"/>
      <c r="DP131" s="228"/>
      <c r="DQ131" s="228"/>
      <c r="DR131" s="228"/>
      <c r="DS131" s="228"/>
      <c r="DT131" s="228"/>
      <c r="DU131" s="228"/>
      <c r="DV131" s="228"/>
      <c r="DW131" s="228"/>
      <c r="DX131" s="228"/>
      <c r="DY131" s="228"/>
      <c r="DZ131" s="228"/>
    </row>
    <row r="132" spans="1:131" s="225" customFormat="1" ht="26.25" customHeight="1" x14ac:dyDescent="0.15">
      <c r="A132" s="1119" t="s">
        <v>
502</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
503</v>
      </c>
      <c r="W132" s="1123"/>
      <c r="X132" s="1123"/>
      <c r="Y132" s="1123"/>
      <c r="Z132" s="1124"/>
      <c r="AA132" s="1125">
        <v>
7.4266623379999999</v>
      </c>
      <c r="AB132" s="1126"/>
      <c r="AC132" s="1126"/>
      <c r="AD132" s="1126"/>
      <c r="AE132" s="1127"/>
      <c r="AF132" s="1128">
        <v>
6.561798918</v>
      </c>
      <c r="AG132" s="1126"/>
      <c r="AH132" s="1126"/>
      <c r="AI132" s="1126"/>
      <c r="AJ132" s="1127"/>
      <c r="AK132" s="1128">
        <v>
6.7893977449999996</v>
      </c>
      <c r="AL132" s="1126"/>
      <c r="AM132" s="1126"/>
      <c r="AN132" s="1126"/>
      <c r="AO132" s="1127"/>
      <c r="AP132" s="1030"/>
      <c r="AQ132" s="1031"/>
      <c r="AR132" s="1031"/>
      <c r="AS132" s="1031"/>
      <c r="AT132" s="1129"/>
      <c r="AU132" s="252"/>
      <c r="AV132" s="228"/>
      <c r="AW132" s="228"/>
      <c r="AX132" s="228"/>
      <c r="AY132" s="228"/>
      <c r="AZ132" s="228"/>
      <c r="BA132" s="228"/>
      <c r="BB132" s="228"/>
      <c r="BC132" s="228"/>
      <c r="BD132" s="228"/>
      <c r="BE132" s="228"/>
      <c r="BF132" s="228"/>
      <c r="BG132" s="228"/>
      <c r="BH132" s="228"/>
      <c r="BI132" s="228"/>
      <c r="BJ132" s="228"/>
      <c r="BK132" s="228"/>
      <c r="BL132" s="228"/>
      <c r="BM132" s="228"/>
      <c r="BN132" s="228"/>
      <c r="BO132" s="228"/>
      <c r="BP132" s="228"/>
      <c r="BQ132" s="228"/>
      <c r="BR132" s="228"/>
      <c r="BS132" s="229"/>
      <c r="BT132" s="228"/>
      <c r="BU132" s="228"/>
      <c r="BV132" s="228"/>
      <c r="BW132" s="228"/>
      <c r="BX132" s="228"/>
      <c r="BY132" s="228"/>
      <c r="BZ132" s="228"/>
      <c r="CA132" s="251"/>
      <c r="CB132" s="251"/>
      <c r="CC132" s="251"/>
      <c r="CD132" s="251"/>
      <c r="CE132" s="251"/>
      <c r="CF132" s="251"/>
      <c r="CG132" s="251"/>
      <c r="CH132" s="251"/>
      <c r="CI132" s="251"/>
      <c r="CJ132" s="251"/>
      <c r="CK132" s="251"/>
      <c r="CL132" s="251"/>
      <c r="CM132" s="251"/>
      <c r="CN132" s="251"/>
      <c r="CO132" s="251"/>
      <c r="CP132" s="251"/>
      <c r="CQ132" s="251"/>
      <c r="CR132" s="251"/>
      <c r="CS132" s="251"/>
      <c r="CT132" s="251"/>
      <c r="CU132" s="251"/>
      <c r="CV132" s="251"/>
      <c r="CW132" s="251"/>
      <c r="CX132" s="251"/>
      <c r="CY132" s="251"/>
      <c r="CZ132" s="251"/>
      <c r="DA132" s="251"/>
      <c r="DB132" s="251"/>
      <c r="DC132" s="251"/>
      <c r="DD132" s="251"/>
      <c r="DE132" s="251"/>
      <c r="DF132" s="251"/>
      <c r="DG132" s="251"/>
      <c r="DH132" s="251"/>
      <c r="DI132" s="251"/>
      <c r="DJ132" s="251"/>
      <c r="DK132" s="251"/>
      <c r="DL132" s="251"/>
      <c r="DM132" s="251"/>
      <c r="DN132" s="251"/>
      <c r="DO132" s="251"/>
      <c r="DP132" s="228"/>
      <c r="DQ132" s="228"/>
      <c r="DR132" s="228"/>
      <c r="DS132" s="228"/>
      <c r="DT132" s="228"/>
      <c r="DU132" s="228"/>
      <c r="DV132" s="228"/>
      <c r="DW132" s="228"/>
      <c r="DX132" s="228"/>
      <c r="DY132" s="228"/>
      <c r="DZ132" s="228"/>
    </row>
    <row r="133" spans="1:131" s="225"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
504</v>
      </c>
      <c r="W133" s="1106"/>
      <c r="X133" s="1106"/>
      <c r="Y133" s="1106"/>
      <c r="Z133" s="1107"/>
      <c r="AA133" s="1108">
        <v>
8.3000000000000007</v>
      </c>
      <c r="AB133" s="1109"/>
      <c r="AC133" s="1109"/>
      <c r="AD133" s="1109"/>
      <c r="AE133" s="1110"/>
      <c r="AF133" s="1108">
        <v>
7.2</v>
      </c>
      <c r="AG133" s="1109"/>
      <c r="AH133" s="1109"/>
      <c r="AI133" s="1109"/>
      <c r="AJ133" s="1110"/>
      <c r="AK133" s="1108">
        <v>
6.9</v>
      </c>
      <c r="AL133" s="1109"/>
      <c r="AM133" s="1109"/>
      <c r="AN133" s="1109"/>
      <c r="AO133" s="1110"/>
      <c r="AP133" s="1057"/>
      <c r="AQ133" s="1058"/>
      <c r="AR133" s="1058"/>
      <c r="AS133" s="1058"/>
      <c r="AT133" s="1111"/>
      <c r="AU133" s="228"/>
      <c r="AV133" s="228"/>
      <c r="AW133" s="228"/>
      <c r="AX133" s="228"/>
      <c r="AY133" s="228"/>
      <c r="AZ133" s="228"/>
      <c r="BA133" s="228"/>
      <c r="BB133" s="228"/>
      <c r="BC133" s="228"/>
      <c r="BD133" s="228"/>
      <c r="BE133" s="228"/>
      <c r="BF133" s="228"/>
      <c r="BG133" s="228"/>
      <c r="BH133" s="228"/>
      <c r="BI133" s="228"/>
      <c r="BJ133" s="228"/>
      <c r="BK133" s="228"/>
      <c r="BL133" s="228"/>
      <c r="BM133" s="228"/>
      <c r="BN133" s="251"/>
      <c r="BO133" s="251"/>
      <c r="BP133" s="251"/>
      <c r="BQ133" s="251"/>
      <c r="BR133" s="251"/>
      <c r="BS133" s="251"/>
      <c r="BT133" s="251"/>
      <c r="BU133" s="251"/>
      <c r="BV133" s="251"/>
      <c r="BW133" s="251"/>
      <c r="BX133" s="251"/>
      <c r="BY133" s="251"/>
      <c r="BZ133" s="251"/>
      <c r="CA133" s="251"/>
      <c r="CB133" s="251"/>
      <c r="CC133" s="251"/>
      <c r="CD133" s="251"/>
      <c r="CE133" s="251"/>
      <c r="CF133" s="251"/>
      <c r="CG133" s="251"/>
      <c r="CH133" s="251"/>
      <c r="CI133" s="251"/>
      <c r="CJ133" s="251"/>
      <c r="CK133" s="251"/>
      <c r="CL133" s="251"/>
      <c r="CM133" s="251"/>
      <c r="CN133" s="251"/>
      <c r="CO133" s="251"/>
      <c r="CP133" s="251"/>
      <c r="CQ133" s="251"/>
      <c r="CR133" s="251"/>
      <c r="CS133" s="251"/>
      <c r="CT133" s="251"/>
      <c r="CU133" s="251"/>
      <c r="CV133" s="251"/>
      <c r="CW133" s="251"/>
      <c r="CX133" s="251"/>
      <c r="CY133" s="251"/>
      <c r="CZ133" s="251"/>
      <c r="DA133" s="251"/>
      <c r="DB133" s="251"/>
      <c r="DC133" s="251"/>
      <c r="DD133" s="251"/>
      <c r="DE133" s="251"/>
      <c r="DF133" s="251"/>
      <c r="DG133" s="251"/>
      <c r="DH133" s="251"/>
      <c r="DI133" s="251"/>
      <c r="DJ133" s="251"/>
      <c r="DK133" s="251"/>
      <c r="DL133" s="251"/>
      <c r="DM133" s="251"/>
      <c r="DN133" s="251"/>
      <c r="DO133" s="251"/>
      <c r="DP133" s="228"/>
      <c r="DQ133" s="228"/>
      <c r="DR133" s="228"/>
      <c r="DS133" s="228"/>
      <c r="DT133" s="228"/>
      <c r="DU133" s="228"/>
      <c r="DV133" s="228"/>
      <c r="DW133" s="228"/>
      <c r="DX133" s="228"/>
      <c r="DY133" s="228"/>
      <c r="DZ133" s="228"/>
    </row>
    <row r="134" spans="1:131" ht="11.25" customHeight="1" x14ac:dyDescent="0.15">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N134" s="253"/>
      <c r="AO134" s="253"/>
      <c r="AP134" s="253"/>
      <c r="AQ134" s="253"/>
      <c r="AR134" s="253"/>
      <c r="AS134" s="253"/>
      <c r="AT134" s="253"/>
      <c r="AU134" s="228"/>
      <c r="AV134" s="228"/>
      <c r="AW134" s="228"/>
      <c r="AX134" s="228"/>
      <c r="AY134" s="228"/>
      <c r="AZ134" s="228"/>
      <c r="BA134" s="228"/>
      <c r="BB134" s="228"/>
      <c r="BC134" s="228"/>
      <c r="BD134" s="228"/>
      <c r="BE134" s="228"/>
      <c r="BF134" s="228"/>
      <c r="BG134" s="228"/>
      <c r="BH134" s="228"/>
      <c r="BI134" s="228"/>
      <c r="BJ134" s="228"/>
      <c r="BK134" s="228"/>
      <c r="BL134" s="228"/>
      <c r="BM134" s="228"/>
      <c r="BN134" s="251"/>
      <c r="BO134" s="251"/>
      <c r="BP134" s="251"/>
      <c r="BQ134" s="251"/>
      <c r="BR134" s="251"/>
      <c r="BS134" s="251"/>
      <c r="BT134" s="251"/>
      <c r="BU134" s="251"/>
      <c r="BV134" s="251"/>
      <c r="BW134" s="251"/>
      <c r="BX134" s="251"/>
      <c r="BY134" s="251"/>
      <c r="BZ134" s="251"/>
      <c r="CA134" s="251"/>
      <c r="CB134" s="251"/>
      <c r="CC134" s="251"/>
      <c r="CD134" s="251"/>
      <c r="CE134" s="251"/>
      <c r="CF134" s="251"/>
      <c r="CG134" s="251"/>
      <c r="CH134" s="251"/>
      <c r="CI134" s="251"/>
      <c r="CJ134" s="251"/>
      <c r="CK134" s="251"/>
      <c r="CL134" s="251"/>
      <c r="CM134" s="251"/>
      <c r="CN134" s="251"/>
      <c r="CO134" s="251"/>
      <c r="CP134" s="251"/>
      <c r="CQ134" s="251"/>
      <c r="CR134" s="251"/>
      <c r="CS134" s="251"/>
      <c r="CT134" s="251"/>
      <c r="CU134" s="251"/>
      <c r="CV134" s="251"/>
      <c r="CW134" s="251"/>
      <c r="CX134" s="251"/>
      <c r="CY134" s="251"/>
      <c r="CZ134" s="251"/>
      <c r="DA134" s="251"/>
      <c r="DB134" s="251"/>
      <c r="DC134" s="251"/>
      <c r="DD134" s="251"/>
      <c r="DE134" s="251"/>
      <c r="DF134" s="251"/>
      <c r="DG134" s="251"/>
      <c r="DH134" s="251"/>
      <c r="DI134" s="251"/>
      <c r="DJ134" s="251"/>
      <c r="DK134" s="251"/>
      <c r="DL134" s="251"/>
      <c r="DM134" s="251"/>
      <c r="DN134" s="251"/>
      <c r="DO134" s="251"/>
      <c r="DP134" s="228"/>
      <c r="DQ134" s="228"/>
      <c r="DR134" s="228"/>
      <c r="DS134" s="228"/>
      <c r="DT134" s="228"/>
      <c r="DU134" s="228"/>
      <c r="DV134" s="228"/>
      <c r="DW134" s="228"/>
      <c r="DX134" s="228"/>
      <c r="DY134" s="228"/>
      <c r="DZ134" s="228"/>
      <c r="EA134" s="225"/>
    </row>
    <row r="135" spans="1:131" ht="14.25" hidden="1" x14ac:dyDescent="0.15">
      <c r="AU135" s="253"/>
      <c r="AV135" s="253"/>
      <c r="AW135" s="253"/>
      <c r="AX135" s="253"/>
      <c r="AY135" s="253"/>
      <c r="AZ135" s="253"/>
      <c r="BA135" s="253"/>
      <c r="BB135" s="253"/>
      <c r="BC135" s="253"/>
      <c r="BD135" s="253"/>
      <c r="BE135" s="253"/>
      <c r="BF135" s="253"/>
      <c r="BG135" s="253"/>
      <c r="BH135" s="253"/>
      <c r="BI135" s="253"/>
      <c r="BJ135" s="253"/>
      <c r="BK135" s="253"/>
      <c r="BL135" s="253"/>
      <c r="BM135" s="253"/>
      <c r="BN135" s="253"/>
      <c r="BO135" s="253"/>
      <c r="BP135" s="253"/>
      <c r="BQ135" s="253"/>
      <c r="BR135" s="253"/>
      <c r="BS135" s="253"/>
      <c r="BT135" s="253"/>
      <c r="BU135" s="253"/>
      <c r="BV135" s="253"/>
      <c r="BW135" s="253"/>
      <c r="BX135" s="253"/>
      <c r="BY135" s="253"/>
      <c r="BZ135" s="253"/>
      <c r="CA135" s="253"/>
      <c r="CB135" s="253"/>
      <c r="CC135" s="253"/>
      <c r="CD135" s="253"/>
      <c r="CE135" s="253"/>
      <c r="CF135" s="253"/>
      <c r="CG135" s="253"/>
      <c r="CH135" s="253"/>
      <c r="CI135" s="253"/>
      <c r="CJ135" s="253"/>
      <c r="CK135" s="253"/>
      <c r="CL135" s="253"/>
      <c r="CM135" s="253"/>
      <c r="CN135" s="253"/>
      <c r="CO135" s="253"/>
      <c r="CP135" s="253"/>
      <c r="CQ135" s="253"/>
      <c r="CR135" s="253"/>
      <c r="CS135" s="253"/>
      <c r="CT135" s="253"/>
      <c r="CU135" s="253"/>
      <c r="CV135" s="253"/>
      <c r="CW135" s="253"/>
      <c r="CX135" s="253"/>
      <c r="CY135" s="253"/>
      <c r="CZ135" s="253"/>
      <c r="DA135" s="253"/>
      <c r="DB135" s="253"/>
      <c r="DC135" s="253"/>
      <c r="DD135" s="253"/>
      <c r="DE135" s="253"/>
      <c r="DF135" s="253"/>
      <c r="DG135" s="253"/>
      <c r="DH135" s="253"/>
      <c r="DI135" s="253"/>
      <c r="DJ135" s="253"/>
      <c r="DK135" s="253"/>
      <c r="DL135" s="253"/>
      <c r="DM135" s="253"/>
      <c r="DN135" s="253"/>
      <c r="DO135" s="253"/>
      <c r="DP135" s="253"/>
      <c r="DQ135" s="253"/>
      <c r="DR135" s="253"/>
      <c r="DS135" s="253"/>
      <c r="DT135" s="253"/>
      <c r="DU135" s="253"/>
      <c r="DV135" s="253"/>
      <c r="DW135" s="253"/>
      <c r="DX135" s="253"/>
      <c r="DY135" s="253"/>
      <c r="DZ135" s="253"/>
    </row>
  </sheetData>
  <sheetProtection algorithmName="SHA-512" hashValue="YbWsMZixf1aaKhgFLxLEml6HmrZ5iPGlHTUmpNC50GPIp1kcBWMdRL/7oMJiR935UkhlBpVwMK5vc896ICSORA==" saltValue="zFQSlG4DwDEhNxEkKaLUJ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tabSelected="1" zoomScale="70" zoomScaleNormal="70" workbookViewId="0">
      <selection activeCell="A28" sqref="A28"/>
    </sheetView>
  </sheetViews>
  <sheetFormatPr defaultColWidth="0" defaultRowHeight="13.5" customHeight="1" zeroHeight="1" x14ac:dyDescent="0.15"/>
  <cols>
    <col min="1" max="120" width="2.75" style="255" customWidth="1"/>
    <col min="121" max="121" width="0" style="254" hidden="1" customWidth="1"/>
    <col min="122" max="16384" width="9" style="254" hidden="1"/>
  </cols>
  <sheetData>
    <row r="1" spans="1:120" x14ac:dyDescent="0.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4"/>
    </row>
    <row r="17" spans="119:120" x14ac:dyDescent="0.15">
      <c r="DP17" s="254"/>
    </row>
    <row r="18" spans="119:120" x14ac:dyDescent="0.15"/>
    <row r="19" spans="119:120" x14ac:dyDescent="0.15"/>
    <row r="20" spans="119:120" x14ac:dyDescent="0.15">
      <c r="DO20" s="254"/>
      <c r="DP20" s="254"/>
    </row>
    <row r="21" spans="119:120" x14ac:dyDescent="0.15">
      <c r="DP21" s="254"/>
    </row>
    <row r="22" spans="119:120" x14ac:dyDescent="0.15"/>
    <row r="23" spans="119:120" x14ac:dyDescent="0.15">
      <c r="DO23" s="254"/>
      <c r="DP23" s="254"/>
    </row>
    <row r="24" spans="119:120" x14ac:dyDescent="0.15">
      <c r="DP24" s="254"/>
    </row>
    <row r="25" spans="119:120" x14ac:dyDescent="0.15">
      <c r="DP25" s="254"/>
    </row>
    <row r="26" spans="119:120" x14ac:dyDescent="0.15">
      <c r="DO26" s="254"/>
      <c r="DP26" s="254"/>
    </row>
    <row r="27" spans="119:120" x14ac:dyDescent="0.15"/>
    <row r="28" spans="119:120" x14ac:dyDescent="0.15">
      <c r="DO28" s="254"/>
      <c r="DP28" s="254"/>
    </row>
    <row r="29" spans="119:120" x14ac:dyDescent="0.15">
      <c r="DP29" s="254"/>
    </row>
    <row r="30" spans="119:120" x14ac:dyDescent="0.15"/>
    <row r="31" spans="119:120" x14ac:dyDescent="0.15">
      <c r="DO31" s="254"/>
      <c r="DP31" s="254"/>
    </row>
    <row r="32" spans="119:120" x14ac:dyDescent="0.15"/>
    <row r="33" spans="98:120" x14ac:dyDescent="0.15">
      <c r="DO33" s="254"/>
      <c r="DP33" s="254"/>
    </row>
    <row r="34" spans="98:120" x14ac:dyDescent="0.15">
      <c r="DM34" s="254"/>
    </row>
    <row r="35" spans="98:120" x14ac:dyDescent="0.15">
      <c r="CT35" s="254"/>
      <c r="CU35" s="254"/>
      <c r="CV35" s="254"/>
      <c r="CY35" s="254"/>
      <c r="CZ35" s="254"/>
      <c r="DA35" s="254"/>
      <c r="DD35" s="254"/>
      <c r="DE35" s="254"/>
      <c r="DF35" s="254"/>
      <c r="DI35" s="254"/>
      <c r="DJ35" s="254"/>
      <c r="DK35" s="254"/>
      <c r="DM35" s="254"/>
      <c r="DN35" s="254"/>
      <c r="DO35" s="254"/>
      <c r="DP35" s="254"/>
    </row>
    <row r="36" spans="98:120" x14ac:dyDescent="0.15"/>
    <row r="37" spans="98:120" x14ac:dyDescent="0.15">
      <c r="CW37" s="254"/>
      <c r="DB37" s="254"/>
      <c r="DG37" s="254"/>
      <c r="DL37" s="254"/>
      <c r="DP37" s="254"/>
    </row>
    <row r="38" spans="98:120" x14ac:dyDescent="0.15">
      <c r="CT38" s="254"/>
      <c r="CU38" s="254"/>
      <c r="CV38" s="254"/>
      <c r="CW38" s="254"/>
      <c r="CY38" s="254"/>
      <c r="CZ38" s="254"/>
      <c r="DA38" s="254"/>
      <c r="DB38" s="254"/>
      <c r="DD38" s="254"/>
      <c r="DE38" s="254"/>
      <c r="DF38" s="254"/>
      <c r="DG38" s="254"/>
      <c r="DI38" s="254"/>
      <c r="DJ38" s="254"/>
      <c r="DK38" s="254"/>
      <c r="DL38" s="254"/>
      <c r="DN38" s="254"/>
      <c r="DO38" s="254"/>
      <c r="DP38" s="25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4"/>
      <c r="DO49" s="254"/>
      <c r="DP49" s="25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4"/>
      <c r="CS63" s="254"/>
      <c r="CX63" s="254"/>
      <c r="DC63" s="254"/>
      <c r="DH63" s="254"/>
    </row>
    <row r="64" spans="22:120" x14ac:dyDescent="0.15">
      <c r="V64" s="254"/>
    </row>
    <row r="65" spans="15:120" x14ac:dyDescent="0.15">
      <c r="X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c r="CO65" s="254"/>
      <c r="CP65" s="254"/>
      <c r="CQ65" s="254"/>
      <c r="CR65" s="254"/>
      <c r="CU65" s="254"/>
      <c r="CZ65" s="254"/>
      <c r="DE65" s="254"/>
      <c r="DJ65" s="254"/>
    </row>
    <row r="66" spans="15:120" x14ac:dyDescent="0.15">
      <c r="Q66" s="254"/>
      <c r="S66" s="254"/>
      <c r="U66" s="254"/>
      <c r="DM66" s="254"/>
    </row>
    <row r="67" spans="15:120" x14ac:dyDescent="0.15">
      <c r="O67" s="254"/>
      <c r="P67" s="254"/>
      <c r="R67" s="254"/>
      <c r="T67" s="254"/>
      <c r="Y67" s="254"/>
      <c r="CT67" s="254"/>
      <c r="CV67" s="254"/>
      <c r="CW67" s="254"/>
      <c r="CY67" s="254"/>
      <c r="DA67" s="254"/>
      <c r="DB67" s="254"/>
      <c r="DD67" s="254"/>
      <c r="DF67" s="254"/>
      <c r="DG67" s="254"/>
      <c r="DI67" s="254"/>
      <c r="DK67" s="254"/>
      <c r="DL67" s="254"/>
      <c r="DN67" s="254"/>
      <c r="DO67" s="254"/>
      <c r="DP67" s="254"/>
    </row>
    <row r="68" spans="15:120" x14ac:dyDescent="0.15"/>
    <row r="69" spans="15:120" x14ac:dyDescent="0.15"/>
    <row r="70" spans="15:120" x14ac:dyDescent="0.15"/>
    <row r="71" spans="15:120" x14ac:dyDescent="0.15"/>
    <row r="72" spans="15:120" x14ac:dyDescent="0.15">
      <c r="DP72" s="254"/>
    </row>
    <row r="73" spans="15:120" x14ac:dyDescent="0.15">
      <c r="DP73" s="25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4"/>
      <c r="CX96" s="254"/>
      <c r="DC96" s="254"/>
      <c r="DH96" s="254"/>
    </row>
    <row r="97" spans="24:120" x14ac:dyDescent="0.15">
      <c r="CS97" s="254"/>
      <c r="CX97" s="254"/>
      <c r="DC97" s="254"/>
      <c r="DH97" s="254"/>
      <c r="DP97" s="255" t="s">
        <v>
505</v>
      </c>
    </row>
    <row r="98" spans="24:120" hidden="1" x14ac:dyDescent="0.15">
      <c r="CS98" s="254"/>
      <c r="CX98" s="254"/>
      <c r="DC98" s="254"/>
      <c r="DH98" s="254"/>
    </row>
    <row r="99" spans="24:120" hidden="1" x14ac:dyDescent="0.15">
      <c r="CS99" s="254"/>
      <c r="CX99" s="254"/>
      <c r="DC99" s="254"/>
      <c r="DH99" s="254"/>
    </row>
    <row r="101" spans="24:120" ht="12" hidden="1" customHeight="1" x14ac:dyDescent="0.15">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c r="CF101" s="254"/>
      <c r="CG101" s="254"/>
      <c r="CH101" s="254"/>
      <c r="CI101" s="254"/>
      <c r="CJ101" s="254"/>
      <c r="CK101" s="254"/>
      <c r="CL101" s="254"/>
      <c r="CM101" s="254"/>
      <c r="CN101" s="254"/>
      <c r="CO101" s="254"/>
      <c r="CP101" s="254"/>
      <c r="CQ101" s="254"/>
      <c r="CR101" s="254"/>
      <c r="CU101" s="254"/>
      <c r="CZ101" s="254"/>
      <c r="DE101" s="254"/>
      <c r="DJ101" s="254"/>
    </row>
    <row r="102" spans="24:120" ht="1.5" hidden="1" customHeight="1" x14ac:dyDescent="0.15">
      <c r="CU102" s="254"/>
      <c r="CZ102" s="254"/>
      <c r="DE102" s="254"/>
      <c r="DJ102" s="254"/>
      <c r="DM102" s="254"/>
    </row>
    <row r="103" spans="24:120" hidden="1" x14ac:dyDescent="0.15">
      <c r="CT103" s="254"/>
      <c r="CV103" s="254"/>
      <c r="CW103" s="254"/>
      <c r="CY103" s="254"/>
      <c r="DA103" s="254"/>
      <c r="DB103" s="254"/>
      <c r="DD103" s="254"/>
      <c r="DF103" s="254"/>
      <c r="DG103" s="254"/>
      <c r="DI103" s="254"/>
      <c r="DK103" s="254"/>
      <c r="DL103" s="254"/>
      <c r="DM103" s="254"/>
      <c r="DN103" s="254"/>
      <c r="DO103" s="254"/>
      <c r="DP103" s="254"/>
    </row>
    <row r="104" spans="24:120" hidden="1" x14ac:dyDescent="0.15">
      <c r="CV104" s="254"/>
      <c r="CW104" s="254"/>
      <c r="DA104" s="254"/>
      <c r="DB104" s="254"/>
      <c r="DF104" s="254"/>
      <c r="DG104" s="254"/>
      <c r="DK104" s="254"/>
      <c r="DL104" s="254"/>
      <c r="DN104" s="254"/>
      <c r="DO104" s="254"/>
      <c r="DP104" s="254"/>
    </row>
    <row r="105" spans="24:120" ht="12.75" hidden="1" customHeight="1" x14ac:dyDescent="0.15"/>
  </sheetData>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workbookViewId="0"/>
  </sheetViews>
  <sheetFormatPr defaultColWidth="0" defaultRowHeight="13.5" customHeight="1" zeroHeight="1" x14ac:dyDescent="0.15"/>
  <cols>
    <col min="1" max="116" width="2.625" style="255" customWidth="1"/>
    <col min="117" max="16384" width="9" style="254" hidden="1"/>
  </cols>
  <sheetData>
    <row r="1" spans="2:116" x14ac:dyDescent="0.1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row>
    <row r="2" spans="2:116" x14ac:dyDescent="0.15"/>
    <row r="3" spans="2:116" x14ac:dyDescent="0.15"/>
    <row r="4" spans="2:116" x14ac:dyDescent="0.15">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row>
    <row r="5" spans="2:116" x14ac:dyDescent="0.15">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row>
    <row r="19" spans="9:116" x14ac:dyDescent="0.15"/>
    <row r="20" spans="9:116" x14ac:dyDescent="0.15"/>
    <row r="21" spans="9:116" x14ac:dyDescent="0.15">
      <c r="DL21" s="254"/>
    </row>
    <row r="22" spans="9:116" x14ac:dyDescent="0.15">
      <c r="DI22" s="254"/>
      <c r="DJ22" s="254"/>
      <c r="DK22" s="254"/>
      <c r="DL22" s="254"/>
    </row>
    <row r="23" spans="9:116" x14ac:dyDescent="0.15">
      <c r="CY23" s="254"/>
      <c r="CZ23" s="254"/>
      <c r="DA23" s="254"/>
      <c r="DB23" s="254"/>
      <c r="DC23" s="254"/>
      <c r="DD23" s="254"/>
      <c r="DE23" s="254"/>
      <c r="DF23" s="254"/>
      <c r="DG23" s="254"/>
      <c r="DH23" s="254"/>
      <c r="DI23" s="254"/>
      <c r="DJ23" s="254"/>
      <c r="DK23" s="254"/>
      <c r="DL23" s="25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4"/>
      <c r="DA35" s="254"/>
      <c r="DB35" s="254"/>
      <c r="DC35" s="254"/>
      <c r="DD35" s="254"/>
      <c r="DE35" s="254"/>
      <c r="DF35" s="254"/>
      <c r="DG35" s="254"/>
      <c r="DH35" s="254"/>
      <c r="DI35" s="254"/>
      <c r="DJ35" s="254"/>
      <c r="DK35" s="254"/>
      <c r="DL35" s="254"/>
    </row>
    <row r="36" spans="15:116" x14ac:dyDescent="0.15"/>
    <row r="37" spans="15:116" x14ac:dyDescent="0.15">
      <c r="DL37" s="254"/>
    </row>
    <row r="38" spans="15:116" x14ac:dyDescent="0.15">
      <c r="DI38" s="254"/>
      <c r="DJ38" s="254"/>
      <c r="DK38" s="254"/>
      <c r="DL38" s="254"/>
    </row>
    <row r="39" spans="15:116" x14ac:dyDescent="0.15"/>
    <row r="40" spans="15:116" x14ac:dyDescent="0.15"/>
    <row r="41" spans="15:116" x14ac:dyDescent="0.15"/>
    <row r="42" spans="15:116" x14ac:dyDescent="0.15"/>
    <row r="43" spans="15:116" x14ac:dyDescent="0.15">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row>
    <row r="44" spans="15:116" x14ac:dyDescent="0.15">
      <c r="DL44" s="254"/>
    </row>
    <row r="45" spans="15:116" x14ac:dyDescent="0.15"/>
    <row r="46" spans="15:116" x14ac:dyDescent="0.15">
      <c r="DA46" s="254"/>
      <c r="DB46" s="254"/>
      <c r="DC46" s="254"/>
      <c r="DD46" s="254"/>
      <c r="DE46" s="254"/>
      <c r="DF46" s="254"/>
      <c r="DG46" s="254"/>
      <c r="DH46" s="254"/>
      <c r="DI46" s="254"/>
      <c r="DJ46" s="254"/>
      <c r="DK46" s="254"/>
      <c r="DL46" s="254"/>
    </row>
    <row r="47" spans="15:116" x14ac:dyDescent="0.15"/>
    <row r="48" spans="15:116" x14ac:dyDescent="0.15"/>
    <row r="49" spans="104:116" x14ac:dyDescent="0.15"/>
    <row r="50" spans="104:116" x14ac:dyDescent="0.15">
      <c r="CZ50" s="254"/>
      <c r="DA50" s="254"/>
      <c r="DB50" s="254"/>
      <c r="DC50" s="254"/>
      <c r="DD50" s="254"/>
      <c r="DE50" s="254"/>
      <c r="DF50" s="254"/>
      <c r="DG50" s="254"/>
      <c r="DH50" s="254"/>
      <c r="DI50" s="254"/>
      <c r="DJ50" s="254"/>
      <c r="DK50" s="254"/>
      <c r="DL50" s="254"/>
    </row>
    <row r="51" spans="104:116" x14ac:dyDescent="0.15"/>
    <row r="52" spans="104:116" x14ac:dyDescent="0.15"/>
    <row r="53" spans="104:116" x14ac:dyDescent="0.15">
      <c r="DL53" s="25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4"/>
      <c r="DD67" s="254"/>
      <c r="DE67" s="254"/>
      <c r="DF67" s="254"/>
      <c r="DG67" s="254"/>
      <c r="DH67" s="254"/>
      <c r="DI67" s="254"/>
      <c r="DJ67" s="254"/>
      <c r="DK67" s="254"/>
      <c r="DL67" s="25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RiseOMEAr5M1bE8IXRQBwFHuy1/wHNDi6CbgkF3eao006n/sQ0DM7trOGsFr2JcRCoGiVHz5VmBcuaRX171Vw==" saltValue="wgjREmXv17Gvr5tB33hing=="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workbookViewId="0"/>
  </sheetViews>
  <sheetFormatPr defaultColWidth="0" defaultRowHeight="13.5" customHeight="1" zeroHeight="1" x14ac:dyDescent="0.15"/>
  <cols>
    <col min="1" max="36" width="2.5" style="256" customWidth="1"/>
    <col min="37" max="44" width="17" style="256" customWidth="1"/>
    <col min="45" max="45" width="6.125" style="263" customWidth="1"/>
    <col min="46" max="46" width="3" style="261" customWidth="1"/>
    <col min="47" max="47" width="19.125" style="256" hidden="1" customWidth="1"/>
    <col min="48" max="52" width="12.625" style="256" hidden="1" customWidth="1"/>
    <col min="53" max="16384" width="8.625" style="256" hidden="1"/>
  </cols>
  <sheetData>
    <row r="1" spans="1:46" x14ac:dyDescent="0.15">
      <c r="AS1" s="257"/>
      <c r="AT1" s="257"/>
    </row>
    <row r="2" spans="1:46" x14ac:dyDescent="0.15">
      <c r="AS2" s="257"/>
      <c r="AT2" s="257"/>
    </row>
    <row r="3" spans="1:46" x14ac:dyDescent="0.15">
      <c r="AS3" s="257"/>
      <c r="AT3" s="257"/>
    </row>
    <row r="4" spans="1:46" x14ac:dyDescent="0.15">
      <c r="AS4" s="257"/>
      <c r="AT4" s="257"/>
    </row>
    <row r="5" spans="1:46" ht="17.25" x14ac:dyDescent="0.15">
      <c r="A5" s="258" t="s">
        <v>
506</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60"/>
    </row>
    <row r="6" spans="1:46" x14ac:dyDescent="0.15">
      <c r="A6" s="261"/>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62" t="s">
        <v>
507</v>
      </c>
      <c r="AL6" s="262"/>
      <c r="AM6" s="262"/>
      <c r="AN6" s="262"/>
      <c r="AO6" s="257"/>
      <c r="AP6" s="257"/>
      <c r="AQ6" s="257"/>
      <c r="AR6" s="257"/>
    </row>
    <row r="7" spans="1:46" ht="13.5" customHeight="1" x14ac:dyDescent="0.15">
      <c r="A7" s="261"/>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64"/>
      <c r="AL7" s="265"/>
      <c r="AM7" s="265"/>
      <c r="AN7" s="266"/>
      <c r="AO7" s="1143" t="s">
        <v>
508</v>
      </c>
      <c r="AP7" s="267"/>
      <c r="AQ7" s="268" t="s">
        <v>
509</v>
      </c>
      <c r="AR7" s="269"/>
    </row>
    <row r="8" spans="1:46" x14ac:dyDescent="0.15">
      <c r="A8" s="261"/>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70"/>
      <c r="AL8" s="271"/>
      <c r="AM8" s="271"/>
      <c r="AN8" s="272"/>
      <c r="AO8" s="1144"/>
      <c r="AP8" s="273" t="s">
        <v>
510</v>
      </c>
      <c r="AQ8" s="274" t="s">
        <v>
511</v>
      </c>
      <c r="AR8" s="275" t="s">
        <v>
512</v>
      </c>
    </row>
    <row r="9" spans="1:46" x14ac:dyDescent="0.15">
      <c r="A9" s="261"/>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1145" t="s">
        <v>
513</v>
      </c>
      <c r="AL9" s="1146"/>
      <c r="AM9" s="1146"/>
      <c r="AN9" s="1147"/>
      <c r="AO9" s="276">
        <v>
2935645</v>
      </c>
      <c r="AP9" s="276">
        <v>
58086</v>
      </c>
      <c r="AQ9" s="277">
        <v>
72345</v>
      </c>
      <c r="AR9" s="278">
        <v>
-19.7</v>
      </c>
    </row>
    <row r="10" spans="1:46" ht="13.5" customHeight="1" x14ac:dyDescent="0.15">
      <c r="A10" s="261"/>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1145" t="s">
        <v>
514</v>
      </c>
      <c r="AL10" s="1146"/>
      <c r="AM10" s="1146"/>
      <c r="AN10" s="1147"/>
      <c r="AO10" s="279">
        <v>
559368</v>
      </c>
      <c r="AP10" s="279">
        <v>
11068</v>
      </c>
      <c r="AQ10" s="280">
        <v>
6087</v>
      </c>
      <c r="AR10" s="281">
        <v>
81.8</v>
      </c>
    </row>
    <row r="11" spans="1:46" ht="13.5" customHeight="1" x14ac:dyDescent="0.15">
      <c r="A11" s="261"/>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1145" t="s">
        <v>
515</v>
      </c>
      <c r="AL11" s="1146"/>
      <c r="AM11" s="1146"/>
      <c r="AN11" s="1147"/>
      <c r="AO11" s="279">
        <v>
33457</v>
      </c>
      <c r="AP11" s="279">
        <v>
662</v>
      </c>
      <c r="AQ11" s="280">
        <v>
1128</v>
      </c>
      <c r="AR11" s="281">
        <v>
-41.3</v>
      </c>
    </row>
    <row r="12" spans="1:46" ht="13.5" customHeight="1" x14ac:dyDescent="0.15">
      <c r="A12" s="261"/>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1145" t="s">
        <v>
516</v>
      </c>
      <c r="AL12" s="1146"/>
      <c r="AM12" s="1146"/>
      <c r="AN12" s="1147"/>
      <c r="AO12" s="279" t="s">
        <v>
517</v>
      </c>
      <c r="AP12" s="279" t="s">
        <v>
517</v>
      </c>
      <c r="AQ12" s="280">
        <v>
9</v>
      </c>
      <c r="AR12" s="281" t="s">
        <v>
517</v>
      </c>
    </row>
    <row r="13" spans="1:46" ht="13.5" customHeight="1" x14ac:dyDescent="0.15">
      <c r="A13" s="261"/>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1145" t="s">
        <v>
518</v>
      </c>
      <c r="AL13" s="1146"/>
      <c r="AM13" s="1146"/>
      <c r="AN13" s="1147"/>
      <c r="AO13" s="279">
        <v>
193440</v>
      </c>
      <c r="AP13" s="279">
        <v>
3827</v>
      </c>
      <c r="AQ13" s="280">
        <v>
2326</v>
      </c>
      <c r="AR13" s="281">
        <v>
64.5</v>
      </c>
    </row>
    <row r="14" spans="1:46" ht="13.5" customHeight="1" x14ac:dyDescent="0.15">
      <c r="A14" s="261"/>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1145" t="s">
        <v>
519</v>
      </c>
      <c r="AL14" s="1146"/>
      <c r="AM14" s="1146"/>
      <c r="AN14" s="1147"/>
      <c r="AO14" s="279">
        <v>
75505</v>
      </c>
      <c r="AP14" s="279">
        <v>
1494</v>
      </c>
      <c r="AQ14" s="280">
        <v>
1625</v>
      </c>
      <c r="AR14" s="281">
        <v>
-8.1</v>
      </c>
    </row>
    <row r="15" spans="1:46" ht="13.5" customHeight="1" x14ac:dyDescent="0.15">
      <c r="A15" s="261"/>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1148" t="s">
        <v>
520</v>
      </c>
      <c r="AL15" s="1149"/>
      <c r="AM15" s="1149"/>
      <c r="AN15" s="1150"/>
      <c r="AO15" s="279">
        <v>
-200528</v>
      </c>
      <c r="AP15" s="279">
        <v>
-3968</v>
      </c>
      <c r="AQ15" s="280">
        <v>
-4515</v>
      </c>
      <c r="AR15" s="281">
        <v>
-12.1</v>
      </c>
    </row>
    <row r="16" spans="1:46" x14ac:dyDescent="0.15">
      <c r="A16" s="261"/>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1148" t="s">
        <v>
186</v>
      </c>
      <c r="AL16" s="1149"/>
      <c r="AM16" s="1149"/>
      <c r="AN16" s="1150"/>
      <c r="AO16" s="279">
        <v>
3596887</v>
      </c>
      <c r="AP16" s="279">
        <v>
71169</v>
      </c>
      <c r="AQ16" s="280">
        <v>
79005</v>
      </c>
      <c r="AR16" s="281">
        <v>
-9.9</v>
      </c>
    </row>
    <row r="17" spans="1:46" x14ac:dyDescent="0.15">
      <c r="A17" s="261"/>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82"/>
    </row>
    <row r="18" spans="1:46" x14ac:dyDescent="0.15">
      <c r="A18" s="261"/>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83"/>
      <c r="AR18" s="283"/>
    </row>
    <row r="19" spans="1:46" x14ac:dyDescent="0.15">
      <c r="A19" s="261"/>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t="s">
        <v>
521</v>
      </c>
      <c r="AL19" s="257"/>
      <c r="AM19" s="257"/>
      <c r="AN19" s="257"/>
      <c r="AO19" s="257"/>
      <c r="AP19" s="257"/>
      <c r="AQ19" s="257"/>
      <c r="AR19" s="257"/>
    </row>
    <row r="20" spans="1:46" x14ac:dyDescent="0.15">
      <c r="A20" s="261"/>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84"/>
      <c r="AL20" s="285"/>
      <c r="AM20" s="285"/>
      <c r="AN20" s="286"/>
      <c r="AO20" s="287" t="s">
        <v>
522</v>
      </c>
      <c r="AP20" s="288" t="s">
        <v>
523</v>
      </c>
      <c r="AQ20" s="289" t="s">
        <v>
524</v>
      </c>
      <c r="AR20" s="290"/>
    </row>
    <row r="21" spans="1:46" s="296" customFormat="1" x14ac:dyDescent="0.15">
      <c r="A21" s="291"/>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1151" t="s">
        <v>
525</v>
      </c>
      <c r="AL21" s="1152"/>
      <c r="AM21" s="1152"/>
      <c r="AN21" s="1153"/>
      <c r="AO21" s="292">
        <v>
6.45</v>
      </c>
      <c r="AP21" s="293">
        <v>
7.5</v>
      </c>
      <c r="AQ21" s="294">
        <v>
-1.05</v>
      </c>
      <c r="AR21" s="262"/>
      <c r="AS21" s="295"/>
      <c r="AT21" s="291"/>
    </row>
    <row r="22" spans="1:46" s="296" customFormat="1" x14ac:dyDescent="0.15">
      <c r="A22" s="291"/>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1151" t="s">
        <v>
526</v>
      </c>
      <c r="AL22" s="1152"/>
      <c r="AM22" s="1152"/>
      <c r="AN22" s="1153"/>
      <c r="AO22" s="297">
        <v>
97.7</v>
      </c>
      <c r="AP22" s="298">
        <v>
98.5</v>
      </c>
      <c r="AQ22" s="299">
        <v>
-0.8</v>
      </c>
      <c r="AR22" s="283"/>
      <c r="AS22" s="295"/>
      <c r="AT22" s="291"/>
    </row>
    <row r="23" spans="1:46" s="296" customFormat="1" x14ac:dyDescent="0.15">
      <c r="A23" s="291"/>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83"/>
      <c r="AQ23" s="283"/>
      <c r="AR23" s="283"/>
      <c r="AS23" s="295"/>
      <c r="AT23" s="291"/>
    </row>
    <row r="24" spans="1:46" s="296" customFormat="1" x14ac:dyDescent="0.15">
      <c r="A24" s="291"/>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83"/>
      <c r="AQ24" s="283"/>
      <c r="AR24" s="283"/>
      <c r="AS24" s="295"/>
      <c r="AT24" s="291"/>
    </row>
    <row r="25" spans="1:46" s="296" customFormat="1" x14ac:dyDescent="0.15">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2"/>
      <c r="AQ25" s="302"/>
      <c r="AR25" s="302"/>
      <c r="AS25" s="303"/>
      <c r="AT25" s="291"/>
    </row>
    <row r="26" spans="1:46" s="296" customFormat="1" x14ac:dyDescent="0.15">
      <c r="A26" s="1142" t="s">
        <v>
527</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2"/>
    </row>
    <row r="27" spans="1:46" x14ac:dyDescent="0.15">
      <c r="A27" s="304"/>
      <c r="AO27" s="257"/>
      <c r="AP27" s="257"/>
      <c r="AQ27" s="257"/>
      <c r="AR27" s="257"/>
      <c r="AS27" s="257"/>
      <c r="AT27" s="257"/>
    </row>
    <row r="28" spans="1:46" ht="17.25" x14ac:dyDescent="0.15">
      <c r="A28" s="258" t="s">
        <v>
528</v>
      </c>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305"/>
    </row>
    <row r="29" spans="1:46" x14ac:dyDescent="0.15">
      <c r="A29" s="261"/>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62" t="s">
        <v>
529</v>
      </c>
      <c r="AL29" s="262"/>
      <c r="AM29" s="262"/>
      <c r="AN29" s="262"/>
      <c r="AO29" s="257"/>
      <c r="AP29" s="257"/>
      <c r="AQ29" s="257"/>
      <c r="AR29" s="257"/>
      <c r="AS29" s="306"/>
    </row>
    <row r="30" spans="1:46" ht="13.5" customHeight="1" x14ac:dyDescent="0.15">
      <c r="A30" s="261"/>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64"/>
      <c r="AL30" s="265"/>
      <c r="AM30" s="265"/>
      <c r="AN30" s="266"/>
      <c r="AO30" s="1143" t="s">
        <v>
508</v>
      </c>
      <c r="AP30" s="267"/>
      <c r="AQ30" s="268" t="s">
        <v>
509</v>
      </c>
      <c r="AR30" s="269"/>
    </row>
    <row r="31" spans="1:46" x14ac:dyDescent="0.15">
      <c r="A31" s="261"/>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70"/>
      <c r="AL31" s="271"/>
      <c r="AM31" s="271"/>
      <c r="AN31" s="272"/>
      <c r="AO31" s="1144"/>
      <c r="AP31" s="273" t="s">
        <v>
510</v>
      </c>
      <c r="AQ31" s="274" t="s">
        <v>
511</v>
      </c>
      <c r="AR31" s="275" t="s">
        <v>
512</v>
      </c>
    </row>
    <row r="32" spans="1:46" ht="27" customHeight="1" x14ac:dyDescent="0.15">
      <c r="A32" s="261"/>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1159" t="s">
        <v>
530</v>
      </c>
      <c r="AL32" s="1160"/>
      <c r="AM32" s="1160"/>
      <c r="AN32" s="1161"/>
      <c r="AO32" s="307">
        <v>
1436230</v>
      </c>
      <c r="AP32" s="307">
        <v>
28418</v>
      </c>
      <c r="AQ32" s="308">
        <v>
42274</v>
      </c>
      <c r="AR32" s="309">
        <v>
-32.799999999999997</v>
      </c>
    </row>
    <row r="33" spans="1:46" ht="13.5" customHeight="1" x14ac:dyDescent="0.15">
      <c r="A33" s="261"/>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1159" t="s">
        <v>
531</v>
      </c>
      <c r="AL33" s="1160"/>
      <c r="AM33" s="1160"/>
      <c r="AN33" s="1161"/>
      <c r="AO33" s="307" t="s">
        <v>
517</v>
      </c>
      <c r="AP33" s="307" t="s">
        <v>
517</v>
      </c>
      <c r="AQ33" s="308" t="s">
        <v>
517</v>
      </c>
      <c r="AR33" s="309" t="s">
        <v>
517</v>
      </c>
    </row>
    <row r="34" spans="1:46" ht="27" customHeight="1" x14ac:dyDescent="0.15">
      <c r="A34" s="261"/>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1159" t="s">
        <v>
532</v>
      </c>
      <c r="AL34" s="1160"/>
      <c r="AM34" s="1160"/>
      <c r="AN34" s="1161"/>
      <c r="AO34" s="307" t="s">
        <v>
517</v>
      </c>
      <c r="AP34" s="307" t="s">
        <v>
517</v>
      </c>
      <c r="AQ34" s="308">
        <v>
53</v>
      </c>
      <c r="AR34" s="309" t="s">
        <v>
517</v>
      </c>
    </row>
    <row r="35" spans="1:46" ht="27" customHeight="1" x14ac:dyDescent="0.15">
      <c r="A35" s="261"/>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1159" t="s">
        <v>
533</v>
      </c>
      <c r="AL35" s="1160"/>
      <c r="AM35" s="1160"/>
      <c r="AN35" s="1161"/>
      <c r="AO35" s="307">
        <v>
558109</v>
      </c>
      <c r="AP35" s="307">
        <v>
11043</v>
      </c>
      <c r="AQ35" s="308">
        <v>
12769</v>
      </c>
      <c r="AR35" s="309">
        <v>
-13.5</v>
      </c>
    </row>
    <row r="36" spans="1:46" ht="27" customHeight="1" x14ac:dyDescent="0.15">
      <c r="A36" s="261"/>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1159" t="s">
        <v>
534</v>
      </c>
      <c r="AL36" s="1160"/>
      <c r="AM36" s="1160"/>
      <c r="AN36" s="1161"/>
      <c r="AO36" s="307">
        <v>
79883</v>
      </c>
      <c r="AP36" s="307">
        <v>
1581</v>
      </c>
      <c r="AQ36" s="308">
        <v>
1973</v>
      </c>
      <c r="AR36" s="309">
        <v>
-19.899999999999999</v>
      </c>
    </row>
    <row r="37" spans="1:46" ht="13.5" customHeight="1" x14ac:dyDescent="0.15">
      <c r="A37" s="261"/>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1159" t="s">
        <v>
535</v>
      </c>
      <c r="AL37" s="1160"/>
      <c r="AM37" s="1160"/>
      <c r="AN37" s="1161"/>
      <c r="AO37" s="307">
        <v>
116802</v>
      </c>
      <c r="AP37" s="307">
        <v>
2311</v>
      </c>
      <c r="AQ37" s="308">
        <v>
635</v>
      </c>
      <c r="AR37" s="309">
        <v>
263.89999999999998</v>
      </c>
    </row>
    <row r="38" spans="1:46" ht="27" customHeight="1" x14ac:dyDescent="0.15">
      <c r="A38" s="261"/>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1162" t="s">
        <v>
536</v>
      </c>
      <c r="AL38" s="1163"/>
      <c r="AM38" s="1163"/>
      <c r="AN38" s="1164"/>
      <c r="AO38" s="310" t="s">
        <v>
517</v>
      </c>
      <c r="AP38" s="310" t="s">
        <v>
517</v>
      </c>
      <c r="AQ38" s="311">
        <v>
1</v>
      </c>
      <c r="AR38" s="299" t="s">
        <v>
517</v>
      </c>
      <c r="AS38" s="306"/>
    </row>
    <row r="39" spans="1:46" x14ac:dyDescent="0.15">
      <c r="A39" s="26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1162" t="s">
        <v>
537</v>
      </c>
      <c r="AL39" s="1163"/>
      <c r="AM39" s="1163"/>
      <c r="AN39" s="1164"/>
      <c r="AO39" s="307">
        <v>
-308237</v>
      </c>
      <c r="AP39" s="307">
        <v>
-6099</v>
      </c>
      <c r="AQ39" s="308">
        <v>
-5447</v>
      </c>
      <c r="AR39" s="309">
        <v>
12</v>
      </c>
      <c r="AS39" s="306"/>
    </row>
    <row r="40" spans="1:46" ht="27" customHeight="1" x14ac:dyDescent="0.15">
      <c r="A40" s="261"/>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1159" t="s">
        <v>
538</v>
      </c>
      <c r="AL40" s="1160"/>
      <c r="AM40" s="1160"/>
      <c r="AN40" s="1161"/>
      <c r="AO40" s="307">
        <v>
-1192155</v>
      </c>
      <c r="AP40" s="307">
        <v>
-23588</v>
      </c>
      <c r="AQ40" s="308">
        <v>
-37418</v>
      </c>
      <c r="AR40" s="309">
        <v>
-37</v>
      </c>
      <c r="AS40" s="306"/>
    </row>
    <row r="41" spans="1:46" x14ac:dyDescent="0.15">
      <c r="A41" s="261"/>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1165" t="s">
        <v>
298</v>
      </c>
      <c r="AL41" s="1166"/>
      <c r="AM41" s="1166"/>
      <c r="AN41" s="1167"/>
      <c r="AO41" s="307">
        <v>
690632</v>
      </c>
      <c r="AP41" s="307">
        <v>
13665</v>
      </c>
      <c r="AQ41" s="308">
        <v>
14840</v>
      </c>
      <c r="AR41" s="309">
        <v>
-7.9</v>
      </c>
      <c r="AS41" s="306"/>
    </row>
    <row r="42" spans="1:46" x14ac:dyDescent="0.15">
      <c r="A42" s="26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312" t="s">
        <v>
539</v>
      </c>
      <c r="AL42" s="257"/>
      <c r="AM42" s="257"/>
      <c r="AN42" s="257"/>
      <c r="AO42" s="257"/>
      <c r="AP42" s="257"/>
      <c r="AQ42" s="283"/>
      <c r="AR42" s="283"/>
      <c r="AS42" s="306"/>
    </row>
    <row r="43" spans="1:46" x14ac:dyDescent="0.15">
      <c r="A43" s="261"/>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313"/>
      <c r="AQ43" s="283"/>
      <c r="AR43" s="257"/>
      <c r="AS43" s="306"/>
    </row>
    <row r="44" spans="1:46" x14ac:dyDescent="0.15">
      <c r="A44" s="261"/>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83"/>
      <c r="AR44" s="257"/>
    </row>
    <row r="45" spans="1:46" x14ac:dyDescent="0.15">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314"/>
      <c r="AR45" s="259"/>
      <c r="AS45" s="259"/>
      <c r="AT45" s="257"/>
    </row>
    <row r="46" spans="1:46" x14ac:dyDescent="0.15">
      <c r="A46" s="315"/>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257"/>
    </row>
    <row r="47" spans="1:46" ht="17.25" customHeight="1" x14ac:dyDescent="0.15">
      <c r="A47" s="316" t="s">
        <v>
540</v>
      </c>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row>
    <row r="48" spans="1:46" x14ac:dyDescent="0.15">
      <c r="A48" s="261"/>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317" t="s">
        <v>
541</v>
      </c>
      <c r="AL48" s="317"/>
      <c r="AM48" s="317"/>
      <c r="AN48" s="317"/>
      <c r="AO48" s="317"/>
      <c r="AP48" s="317"/>
      <c r="AQ48" s="318"/>
      <c r="AR48" s="317"/>
    </row>
    <row r="49" spans="1:44" ht="13.5" customHeight="1" x14ac:dyDescent="0.15">
      <c r="A49" s="261"/>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319"/>
      <c r="AL49" s="320"/>
      <c r="AM49" s="1154" t="s">
        <v>
508</v>
      </c>
      <c r="AN49" s="1156" t="s">
        <v>
542</v>
      </c>
      <c r="AO49" s="1157"/>
      <c r="AP49" s="1157"/>
      <c r="AQ49" s="1157"/>
      <c r="AR49" s="1158"/>
    </row>
    <row r="50" spans="1:44" x14ac:dyDescent="0.15">
      <c r="A50" s="261"/>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321"/>
      <c r="AL50" s="322"/>
      <c r="AM50" s="1155"/>
      <c r="AN50" s="323" t="s">
        <v>
543</v>
      </c>
      <c r="AO50" s="324" t="s">
        <v>
544</v>
      </c>
      <c r="AP50" s="325" t="s">
        <v>
545</v>
      </c>
      <c r="AQ50" s="326" t="s">
        <v>
546</v>
      </c>
      <c r="AR50" s="327" t="s">
        <v>
547</v>
      </c>
    </row>
    <row r="51" spans="1:44" x14ac:dyDescent="0.15">
      <c r="A51" s="261"/>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319" t="s">
        <v>
548</v>
      </c>
      <c r="AL51" s="320"/>
      <c r="AM51" s="328">
        <v>
1726215</v>
      </c>
      <c r="AN51" s="329">
        <v>
32839</v>
      </c>
      <c r="AO51" s="330">
        <v>
2.8</v>
      </c>
      <c r="AP51" s="331">
        <v>
62698</v>
      </c>
      <c r="AQ51" s="332">
        <v>
-27.6</v>
      </c>
      <c r="AR51" s="333">
        <v>
30.4</v>
      </c>
    </row>
    <row r="52" spans="1:44" x14ac:dyDescent="0.15">
      <c r="A52" s="261"/>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334"/>
      <c r="AL52" s="335" t="s">
        <v>
549</v>
      </c>
      <c r="AM52" s="336">
        <v>
1229402</v>
      </c>
      <c r="AN52" s="337">
        <v>
23388</v>
      </c>
      <c r="AO52" s="338">
        <v>
7.2</v>
      </c>
      <c r="AP52" s="339">
        <v>
31973</v>
      </c>
      <c r="AQ52" s="340">
        <v>
-28.7</v>
      </c>
      <c r="AR52" s="341">
        <v>
35.9</v>
      </c>
    </row>
    <row r="53" spans="1:44" x14ac:dyDescent="0.15">
      <c r="A53" s="261"/>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319" t="s">
        <v>
550</v>
      </c>
      <c r="AL53" s="320"/>
      <c r="AM53" s="328">
        <v>
1506894</v>
      </c>
      <c r="AN53" s="329">
        <v>
28934</v>
      </c>
      <c r="AO53" s="330">
        <v>
-11.9</v>
      </c>
      <c r="AP53" s="331">
        <v>
79245</v>
      </c>
      <c r="AQ53" s="332">
        <v>
26.4</v>
      </c>
      <c r="AR53" s="333">
        <v>
-38.299999999999997</v>
      </c>
    </row>
    <row r="54" spans="1:44" x14ac:dyDescent="0.15">
      <c r="A54" s="261"/>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334"/>
      <c r="AL54" s="335" t="s">
        <v>
549</v>
      </c>
      <c r="AM54" s="336">
        <v>
1118674</v>
      </c>
      <c r="AN54" s="337">
        <v>
21480</v>
      </c>
      <c r="AO54" s="338">
        <v>
-8.1999999999999993</v>
      </c>
      <c r="AP54" s="339">
        <v>
40378</v>
      </c>
      <c r="AQ54" s="340">
        <v>
26.3</v>
      </c>
      <c r="AR54" s="341">
        <v>
-34.5</v>
      </c>
    </row>
    <row r="55" spans="1:44" x14ac:dyDescent="0.15">
      <c r="A55" s="261"/>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319" t="s">
        <v>
551</v>
      </c>
      <c r="AL55" s="320"/>
      <c r="AM55" s="328">
        <v>
4446182</v>
      </c>
      <c r="AN55" s="329">
        <v>
85842</v>
      </c>
      <c r="AO55" s="330">
        <v>
196.7</v>
      </c>
      <c r="AP55" s="331">
        <v>
71604</v>
      </c>
      <c r="AQ55" s="332">
        <v>
-9.6</v>
      </c>
      <c r="AR55" s="333">
        <v>
206.3</v>
      </c>
    </row>
    <row r="56" spans="1:44" x14ac:dyDescent="0.15">
      <c r="A56" s="261"/>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334"/>
      <c r="AL56" s="335" t="s">
        <v>
549</v>
      </c>
      <c r="AM56" s="336">
        <v>
3829165</v>
      </c>
      <c r="AN56" s="337">
        <v>
73929</v>
      </c>
      <c r="AO56" s="338">
        <v>
244.2</v>
      </c>
      <c r="AP56" s="339">
        <v>
45121</v>
      </c>
      <c r="AQ56" s="340">
        <v>
11.7</v>
      </c>
      <c r="AR56" s="341">
        <v>
232.5</v>
      </c>
    </row>
    <row r="57" spans="1:44" x14ac:dyDescent="0.15">
      <c r="A57" s="261"/>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319" t="s">
        <v>
552</v>
      </c>
      <c r="AL57" s="320"/>
      <c r="AM57" s="328">
        <v>
3107367</v>
      </c>
      <c r="AN57" s="329">
        <v>
60613</v>
      </c>
      <c r="AO57" s="330">
        <v>
-29.4</v>
      </c>
      <c r="AP57" s="331">
        <v>
67009</v>
      </c>
      <c r="AQ57" s="332">
        <v>
-6.4</v>
      </c>
      <c r="AR57" s="333">
        <v>
-23</v>
      </c>
    </row>
    <row r="58" spans="1:44" x14ac:dyDescent="0.15">
      <c r="A58" s="261"/>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334"/>
      <c r="AL58" s="335" t="s">
        <v>
549</v>
      </c>
      <c r="AM58" s="336">
        <v>
2500859</v>
      </c>
      <c r="AN58" s="337">
        <v>
48782</v>
      </c>
      <c r="AO58" s="338">
        <v>
-34</v>
      </c>
      <c r="AP58" s="339">
        <v>
43028</v>
      </c>
      <c r="AQ58" s="340">
        <v>
-4.5999999999999996</v>
      </c>
      <c r="AR58" s="341">
        <v>
-29.4</v>
      </c>
    </row>
    <row r="59" spans="1:44" x14ac:dyDescent="0.15">
      <c r="A59" s="261"/>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319" t="s">
        <v>
553</v>
      </c>
      <c r="AL59" s="320"/>
      <c r="AM59" s="328">
        <v>
1212236</v>
      </c>
      <c r="AN59" s="329">
        <v>
23986</v>
      </c>
      <c r="AO59" s="330">
        <v>
-60.4</v>
      </c>
      <c r="AP59" s="331">
        <v>
54225</v>
      </c>
      <c r="AQ59" s="332">
        <v>
-19.100000000000001</v>
      </c>
      <c r="AR59" s="333">
        <v>
-41.3</v>
      </c>
    </row>
    <row r="60" spans="1:44" x14ac:dyDescent="0.15">
      <c r="A60" s="261"/>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334"/>
      <c r="AL60" s="335" t="s">
        <v>
549</v>
      </c>
      <c r="AM60" s="336">
        <v>
594721</v>
      </c>
      <c r="AN60" s="337">
        <v>
11767</v>
      </c>
      <c r="AO60" s="338">
        <v>
-75.900000000000006</v>
      </c>
      <c r="AP60" s="339">
        <v>
27337</v>
      </c>
      <c r="AQ60" s="340">
        <v>
-36.5</v>
      </c>
      <c r="AR60" s="341">
        <v>
-39.4</v>
      </c>
    </row>
    <row r="61" spans="1:44" x14ac:dyDescent="0.15">
      <c r="A61" s="261"/>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319" t="s">
        <v>
554</v>
      </c>
      <c r="AL61" s="342"/>
      <c r="AM61" s="343">
        <v>
2399779</v>
      </c>
      <c r="AN61" s="344">
        <v>
46443</v>
      </c>
      <c r="AO61" s="345">
        <v>
19.600000000000001</v>
      </c>
      <c r="AP61" s="346">
        <v>
66956</v>
      </c>
      <c r="AQ61" s="347">
        <v>
-7.3</v>
      </c>
      <c r="AR61" s="333">
        <v>
26.9</v>
      </c>
    </row>
    <row r="62" spans="1:44" x14ac:dyDescent="0.15">
      <c r="A62" s="261"/>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334"/>
      <c r="AL62" s="335" t="s">
        <v>
549</v>
      </c>
      <c r="AM62" s="336">
        <v>
1854564</v>
      </c>
      <c r="AN62" s="337">
        <v>
35869</v>
      </c>
      <c r="AO62" s="338">
        <v>
26.7</v>
      </c>
      <c r="AP62" s="339">
        <v>
37567</v>
      </c>
      <c r="AQ62" s="340">
        <v>
-6.4</v>
      </c>
      <c r="AR62" s="341">
        <v>
33.1</v>
      </c>
    </row>
    <row r="63" spans="1:44" x14ac:dyDescent="0.15">
      <c r="A63" s="261"/>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row>
    <row r="64" spans="1:44" x14ac:dyDescent="0.15">
      <c r="A64" s="261"/>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row>
    <row r="65" spans="1:46" x14ac:dyDescent="0.15">
      <c r="A65" s="261"/>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row>
    <row r="66" spans="1:46" x14ac:dyDescent="0.15">
      <c r="A66" s="348"/>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49"/>
    </row>
    <row r="67" spans="1:46" ht="13.5" hidden="1" customHeight="1" x14ac:dyDescent="0.15">
      <c r="AK67" s="257"/>
      <c r="AL67" s="257"/>
      <c r="AM67" s="257"/>
      <c r="AN67" s="257"/>
      <c r="AO67" s="257"/>
      <c r="AP67" s="257"/>
      <c r="AQ67" s="257"/>
      <c r="AR67" s="257"/>
      <c r="AS67" s="257"/>
      <c r="AT67" s="257"/>
    </row>
    <row r="68" spans="1:46" ht="13.5" hidden="1" customHeight="1" x14ac:dyDescent="0.15">
      <c r="AK68" s="257"/>
      <c r="AL68" s="257"/>
      <c r="AM68" s="257"/>
      <c r="AN68" s="257"/>
      <c r="AO68" s="257"/>
      <c r="AP68" s="257"/>
      <c r="AQ68" s="257"/>
      <c r="AR68" s="257"/>
    </row>
    <row r="69" spans="1:46" ht="13.5" hidden="1" customHeight="1" x14ac:dyDescent="0.15">
      <c r="AK69" s="257"/>
      <c r="AL69" s="257"/>
      <c r="AM69" s="257"/>
      <c r="AN69" s="257"/>
      <c r="AO69" s="257"/>
      <c r="AP69" s="257"/>
      <c r="AQ69" s="257"/>
      <c r="AR69" s="257"/>
    </row>
    <row r="70" spans="1:46" hidden="1" x14ac:dyDescent="0.15">
      <c r="AK70" s="257"/>
      <c r="AL70" s="257"/>
      <c r="AM70" s="257"/>
      <c r="AN70" s="257"/>
      <c r="AO70" s="257"/>
      <c r="AP70" s="257"/>
      <c r="AQ70" s="257"/>
      <c r="AR70" s="257"/>
    </row>
    <row r="71" spans="1:46" hidden="1" x14ac:dyDescent="0.15">
      <c r="AK71" s="257"/>
      <c r="AL71" s="257"/>
      <c r="AM71" s="257"/>
      <c r="AN71" s="257"/>
      <c r="AO71" s="257"/>
      <c r="AP71" s="257"/>
      <c r="AQ71" s="257"/>
      <c r="AR71" s="257"/>
    </row>
    <row r="72" spans="1:46" hidden="1" x14ac:dyDescent="0.15">
      <c r="AK72" s="257"/>
      <c r="AL72" s="257"/>
      <c r="AM72" s="257"/>
      <c r="AN72" s="257"/>
      <c r="AO72" s="257"/>
      <c r="AP72" s="257"/>
      <c r="AQ72" s="257"/>
      <c r="AR72" s="257"/>
    </row>
    <row r="73" spans="1:46" hidden="1" x14ac:dyDescent="0.15">
      <c r="AK73" s="257"/>
      <c r="AL73" s="257"/>
      <c r="AM73" s="257"/>
      <c r="AN73" s="257"/>
      <c r="AO73" s="257"/>
      <c r="AP73" s="257"/>
      <c r="AQ73" s="257"/>
      <c r="AR73" s="257"/>
    </row>
  </sheetData>
  <sheetProtection algorithmName="SHA-512" hashValue="TnVGUr3GWvGe7tW5T/6UZ25Otb33BCIHXcW+btSRHdSFg7aEtKdeIrXCMzrND3l2lnyMgGmjpw/hKin6WNLVlg==" saltValue="a5bkzkUFfcjXt2fDhnSa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topLeftCell="A79" workbookViewId="0"/>
  </sheetViews>
  <sheetFormatPr defaultColWidth="0" defaultRowHeight="13.5" customHeight="1" zeroHeight="1" x14ac:dyDescent="0.15"/>
  <cols>
    <col min="1" max="125" width="2.5" style="255" customWidth="1"/>
    <col min="126" max="16384" width="9" style="254" hidden="1"/>
  </cols>
  <sheetData>
    <row r="1" spans="2:125" ht="13.5" customHeight="1" x14ac:dyDescent="0.1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2:125" x14ac:dyDescent="0.15">
      <c r="B2" s="254"/>
      <c r="DG2" s="254"/>
    </row>
    <row r="3" spans="2:125" x14ac:dyDescent="0.15">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H3" s="254"/>
      <c r="DI3" s="254"/>
      <c r="DJ3" s="254"/>
      <c r="DK3" s="254"/>
      <c r="DL3" s="254"/>
      <c r="DM3" s="254"/>
      <c r="DN3" s="254"/>
      <c r="DO3" s="254"/>
      <c r="DP3" s="254"/>
      <c r="DQ3" s="254"/>
      <c r="DR3" s="254"/>
      <c r="DS3" s="254"/>
      <c r="DT3" s="254"/>
      <c r="DU3" s="254"/>
    </row>
    <row r="4" spans="2:125" x14ac:dyDescent="0.15"/>
    <row r="5" spans="2:125" x14ac:dyDescent="0.15"/>
    <row r="6" spans="2:125" x14ac:dyDescent="0.15"/>
    <row r="7" spans="2:125" x14ac:dyDescent="0.15"/>
    <row r="8" spans="2:125" x14ac:dyDescent="0.15"/>
    <row r="9" spans="2:125" x14ac:dyDescent="0.15">
      <c r="DU9" s="25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4"/>
    </row>
    <row r="18" spans="125:125" x14ac:dyDescent="0.15"/>
    <row r="19" spans="125:125" x14ac:dyDescent="0.15"/>
    <row r="20" spans="125:125" x14ac:dyDescent="0.15">
      <c r="DU20" s="254"/>
    </row>
    <row r="21" spans="125:125" x14ac:dyDescent="0.15">
      <c r="DU21" s="25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4"/>
    </row>
    <row r="29" spans="125:125" x14ac:dyDescent="0.15"/>
    <row r="30" spans="125:125" x14ac:dyDescent="0.15"/>
    <row r="31" spans="125:125" x14ac:dyDescent="0.15"/>
    <row r="32" spans="125:125" x14ac:dyDescent="0.15"/>
    <row r="33" spans="2:125" x14ac:dyDescent="0.15">
      <c r="B33" s="254"/>
      <c r="G33" s="254"/>
      <c r="I33" s="254"/>
    </row>
    <row r="34" spans="2:125" x14ac:dyDescent="0.15">
      <c r="C34" s="254"/>
      <c r="P34" s="254"/>
      <c r="DE34" s="254"/>
      <c r="DH34" s="254"/>
    </row>
    <row r="35" spans="2:125" x14ac:dyDescent="0.15">
      <c r="D35" s="254"/>
      <c r="E35" s="254"/>
      <c r="DG35" s="254"/>
      <c r="DJ35" s="254"/>
      <c r="DP35" s="254"/>
      <c r="DQ35" s="254"/>
      <c r="DR35" s="254"/>
      <c r="DS35" s="254"/>
      <c r="DT35" s="254"/>
      <c r="DU35" s="254"/>
    </row>
    <row r="36" spans="2:125" x14ac:dyDescent="0.15">
      <c r="F36" s="254"/>
      <c r="H36" s="254"/>
      <c r="J36" s="254"/>
      <c r="K36" s="254"/>
      <c r="L36" s="254"/>
      <c r="M36" s="254"/>
      <c r="N36" s="254"/>
      <c r="O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F36" s="254"/>
      <c r="DI36" s="254"/>
      <c r="DK36" s="254"/>
      <c r="DL36" s="254"/>
      <c r="DM36" s="254"/>
      <c r="DN36" s="254"/>
      <c r="DO36" s="254"/>
      <c r="DP36" s="254"/>
      <c r="DQ36" s="254"/>
      <c r="DR36" s="254"/>
      <c r="DS36" s="254"/>
      <c r="DT36" s="254"/>
      <c r="DU36" s="254"/>
    </row>
    <row r="37" spans="2:125" x14ac:dyDescent="0.15">
      <c r="DU37" s="254"/>
    </row>
    <row r="38" spans="2:125" x14ac:dyDescent="0.15">
      <c r="DT38" s="254"/>
      <c r="DU38" s="254"/>
    </row>
    <row r="39" spans="2:125" x14ac:dyDescent="0.15"/>
    <row r="40" spans="2:125" x14ac:dyDescent="0.15">
      <c r="DH40" s="254"/>
    </row>
    <row r="41" spans="2:125" x14ac:dyDescent="0.15">
      <c r="DE41" s="254"/>
    </row>
    <row r="42" spans="2:125" x14ac:dyDescent="0.15">
      <c r="DG42" s="254"/>
      <c r="DJ42" s="254"/>
    </row>
    <row r="43" spans="2:125" x14ac:dyDescent="0.15">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F43" s="254"/>
      <c r="DI43" s="254"/>
      <c r="DK43" s="254"/>
      <c r="DL43" s="254"/>
      <c r="DM43" s="254"/>
      <c r="DN43" s="254"/>
      <c r="DO43" s="254"/>
      <c r="DP43" s="254"/>
      <c r="DQ43" s="254"/>
      <c r="DR43" s="254"/>
      <c r="DS43" s="254"/>
      <c r="DT43" s="254"/>
      <c r="DU43" s="254"/>
    </row>
    <row r="44" spans="2:125" x14ac:dyDescent="0.15">
      <c r="DU44" s="254"/>
    </row>
    <row r="45" spans="2:125" x14ac:dyDescent="0.15"/>
    <row r="46" spans="2:125" x14ac:dyDescent="0.15"/>
    <row r="47" spans="2:125" x14ac:dyDescent="0.15"/>
    <row r="48" spans="2:125" x14ac:dyDescent="0.15">
      <c r="DT48" s="254"/>
      <c r="DU48" s="254"/>
    </row>
    <row r="49" spans="120:125" x14ac:dyDescent="0.15">
      <c r="DU49" s="254"/>
    </row>
    <row r="50" spans="120:125" x14ac:dyDescent="0.15">
      <c r="DU50" s="254"/>
    </row>
    <row r="51" spans="120:125" x14ac:dyDescent="0.15">
      <c r="DP51" s="254"/>
      <c r="DQ51" s="254"/>
      <c r="DR51" s="254"/>
      <c r="DS51" s="254"/>
      <c r="DT51" s="254"/>
      <c r="DU51" s="254"/>
    </row>
    <row r="52" spans="120:125" x14ac:dyDescent="0.15"/>
    <row r="53" spans="120:125" x14ac:dyDescent="0.15"/>
    <row r="54" spans="120:125" x14ac:dyDescent="0.15">
      <c r="DU54" s="254"/>
    </row>
    <row r="55" spans="120:125" x14ac:dyDescent="0.15"/>
    <row r="56" spans="120:125" x14ac:dyDescent="0.15"/>
    <row r="57" spans="120:125" x14ac:dyDescent="0.15"/>
    <row r="58" spans="120:125" x14ac:dyDescent="0.15">
      <c r="DU58" s="254"/>
    </row>
    <row r="59" spans="120:125" x14ac:dyDescent="0.15"/>
    <row r="60" spans="120:125" x14ac:dyDescent="0.15"/>
    <row r="61" spans="120:125" x14ac:dyDescent="0.15"/>
    <row r="62" spans="120:125" x14ac:dyDescent="0.15"/>
    <row r="63" spans="120:125" x14ac:dyDescent="0.15">
      <c r="DU63" s="254"/>
    </row>
    <row r="64" spans="120:125" x14ac:dyDescent="0.15">
      <c r="DT64" s="254"/>
      <c r="DU64" s="254"/>
    </row>
    <row r="65" spans="123:125" x14ac:dyDescent="0.15"/>
    <row r="66" spans="123:125" x14ac:dyDescent="0.15"/>
    <row r="67" spans="123:125" x14ac:dyDescent="0.15"/>
    <row r="68" spans="123:125" x14ac:dyDescent="0.15"/>
    <row r="69" spans="123:125" x14ac:dyDescent="0.15">
      <c r="DS69" s="254"/>
      <c r="DT69" s="254"/>
      <c r="DU69" s="25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4"/>
    </row>
    <row r="83" spans="116:125" x14ac:dyDescent="0.15">
      <c r="DM83" s="254"/>
      <c r="DN83" s="254"/>
      <c r="DO83" s="254"/>
      <c r="DP83" s="254"/>
      <c r="DQ83" s="254"/>
      <c r="DR83" s="254"/>
      <c r="DS83" s="254"/>
      <c r="DT83" s="254"/>
      <c r="DU83" s="254"/>
    </row>
    <row r="84" spans="116:125" x14ac:dyDescent="0.15"/>
    <row r="85" spans="116:125" x14ac:dyDescent="0.15"/>
    <row r="86" spans="116:125" x14ac:dyDescent="0.15"/>
    <row r="87" spans="116:125" x14ac:dyDescent="0.15"/>
    <row r="88" spans="116:125" x14ac:dyDescent="0.15">
      <c r="DU88" s="25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4"/>
      <c r="DT94" s="254"/>
      <c r="DU94" s="254"/>
    </row>
    <row r="95" spans="116:125" ht="13.5" customHeight="1" x14ac:dyDescent="0.15">
      <c r="DU95" s="25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4"/>
    </row>
    <row r="102" spans="124:125" ht="13.5" customHeight="1" x14ac:dyDescent="0.15"/>
    <row r="103" spans="124:125" ht="13.5" customHeight="1" x14ac:dyDescent="0.15"/>
    <row r="104" spans="124:125" ht="13.5" customHeight="1" x14ac:dyDescent="0.15">
      <c r="DT104" s="254"/>
      <c r="DU104" s="25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
556</v>
      </c>
    </row>
    <row r="121" spans="125:125" ht="13.5" hidden="1" customHeight="1" x14ac:dyDescent="0.15">
      <c r="DU121" s="254"/>
    </row>
  </sheetData>
  <sheetProtection algorithmName="SHA-512" hashValue="T0EYk0ewdCu2E0OOZjG50gigetctl3BAIigP1o9LdOPirvZPar5gLUHmnoDqezBhtrfGetxIxU1JX7qUqLasLg==" saltValue="9FdR5Er6zgWXGPrVD+sfL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topLeftCell="A2" zoomScale="70" zoomScaleNormal="70" workbookViewId="0"/>
  </sheetViews>
  <sheetFormatPr defaultColWidth="0" defaultRowHeight="13.5" customHeight="1" zeroHeight="1" x14ac:dyDescent="0.15"/>
  <cols>
    <col min="1" max="125" width="2.5" style="255" customWidth="1"/>
    <col min="126" max="142" width="0" style="254" hidden="1" customWidth="1"/>
    <col min="143" max="16384" width="9" style="254" hidden="1"/>
  </cols>
  <sheetData>
    <row r="1" spans="1:125" ht="13.5" customHeight="1" x14ac:dyDescent="0.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1:125" x14ac:dyDescent="0.15">
      <c r="B2" s="254"/>
      <c r="T2" s="254"/>
    </row>
    <row r="3" spans="1:125" x14ac:dyDescent="0.15">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4"/>
      <c r="G33" s="254"/>
      <c r="I33" s="254"/>
    </row>
    <row r="34" spans="2:125" x14ac:dyDescent="0.15">
      <c r="C34" s="254"/>
      <c r="P34" s="254"/>
      <c r="R34" s="254"/>
      <c r="U34" s="254"/>
    </row>
    <row r="35" spans="2:125" x14ac:dyDescent="0.15">
      <c r="D35" s="254"/>
      <c r="E35" s="254"/>
      <c r="T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row>
    <row r="36" spans="2:125" x14ac:dyDescent="0.15">
      <c r="F36" s="254"/>
      <c r="H36" s="254"/>
      <c r="J36" s="254"/>
      <c r="K36" s="254"/>
      <c r="L36" s="254"/>
      <c r="M36" s="254"/>
      <c r="N36" s="254"/>
      <c r="O36" s="254"/>
      <c r="Q36" s="254"/>
      <c r="S36" s="254"/>
      <c r="V36" s="254"/>
    </row>
    <row r="37" spans="2:125" x14ac:dyDescent="0.15"/>
    <row r="38" spans="2:125" x14ac:dyDescent="0.15"/>
    <row r="39" spans="2:125" x14ac:dyDescent="0.15"/>
    <row r="40" spans="2:125" x14ac:dyDescent="0.15">
      <c r="U40" s="254"/>
    </row>
    <row r="41" spans="2:125" x14ac:dyDescent="0.15">
      <c r="R41" s="254"/>
    </row>
    <row r="42" spans="2:125" x14ac:dyDescent="0.15">
      <c r="T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4"/>
      <c r="BR42" s="254"/>
      <c r="BS42" s="254"/>
      <c r="BT42" s="254"/>
      <c r="BU42" s="254"/>
      <c r="BV42" s="254"/>
      <c r="BW42" s="254"/>
      <c r="BX42" s="254"/>
      <c r="BY42" s="254"/>
      <c r="BZ42" s="254"/>
      <c r="CA42" s="254"/>
      <c r="CB42" s="254"/>
      <c r="CC42" s="254"/>
      <c r="CD42" s="254"/>
      <c r="CE42" s="254"/>
      <c r="CF42" s="254"/>
      <c r="CG42" s="254"/>
      <c r="CH42" s="254"/>
      <c r="CI42" s="254"/>
      <c r="CJ42" s="254"/>
      <c r="CK42" s="254"/>
      <c r="CL42" s="254"/>
      <c r="CM42" s="254"/>
      <c r="CN42" s="254"/>
      <c r="CO42" s="254"/>
      <c r="CP42" s="254"/>
      <c r="CQ42" s="254"/>
      <c r="CR42" s="254"/>
      <c r="CS42" s="254"/>
      <c r="CT42" s="254"/>
      <c r="CU42" s="254"/>
      <c r="CV42" s="254"/>
      <c r="CW42" s="254"/>
      <c r="CX42" s="254"/>
      <c r="CY42" s="254"/>
      <c r="CZ42" s="254"/>
      <c r="DA42" s="254"/>
      <c r="DB42" s="254"/>
      <c r="DC42" s="254"/>
      <c r="DD42" s="254"/>
      <c r="DE42" s="254"/>
      <c r="DF42" s="254"/>
      <c r="DG42" s="254"/>
      <c r="DH42" s="254"/>
      <c r="DI42" s="254"/>
      <c r="DJ42" s="254"/>
      <c r="DK42" s="254"/>
      <c r="DL42" s="254"/>
      <c r="DM42" s="254"/>
      <c r="DN42" s="254"/>
      <c r="DO42" s="254"/>
      <c r="DP42" s="254"/>
      <c r="DQ42" s="254"/>
      <c r="DR42" s="254"/>
      <c r="DS42" s="254"/>
      <c r="DT42" s="254"/>
      <c r="DU42" s="254"/>
    </row>
    <row r="43" spans="2:125" x14ac:dyDescent="0.15">
      <c r="Q43" s="254"/>
      <c r="S43" s="254"/>
      <c r="V43" s="25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
557</v>
      </c>
    </row>
  </sheetData>
  <sheetProtection algorithmName="SHA-512" hashValue="7svSFYhn8hvRKP7hAu+LORma2ZYAtPsSc49IXxzx2J2oHlxyxUOwjYywrT1dOckZFuwsFFVcuQYZiimufnEjhQ==" saltValue="P/8RtYVC9jiMaGqnIjvVw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topLeftCell="A32"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558</v>
      </c>
      <c r="G46" s="8" t="s">
        <v>
559</v>
      </c>
      <c r="H46" s="8" t="s">
        <v>
560</v>
      </c>
      <c r="I46" s="8" t="s">
        <v>
561</v>
      </c>
      <c r="J46" s="9" t="s">
        <v>
562</v>
      </c>
    </row>
    <row r="47" spans="2:10" ht="57.75" customHeight="1" x14ac:dyDescent="0.15">
      <c r="B47" s="10"/>
      <c r="C47" s="1168" t="s">
        <v>
3</v>
      </c>
      <c r="D47" s="1168"/>
      <c r="E47" s="1169"/>
      <c r="F47" s="11">
        <v>
13.4</v>
      </c>
      <c r="G47" s="12">
        <v>
16.18</v>
      </c>
      <c r="H47" s="12">
        <v>
17.16</v>
      </c>
      <c r="I47" s="12">
        <v>
15.94</v>
      </c>
      <c r="J47" s="13">
        <v>
17.309999999999999</v>
      </c>
    </row>
    <row r="48" spans="2:10" ht="57.75" customHeight="1" x14ac:dyDescent="0.15">
      <c r="B48" s="14"/>
      <c r="C48" s="1170" t="s">
        <v>
4</v>
      </c>
      <c r="D48" s="1170"/>
      <c r="E48" s="1171"/>
      <c r="F48" s="15">
        <v>
9.32</v>
      </c>
      <c r="G48" s="16">
        <v>
7.7</v>
      </c>
      <c r="H48" s="16">
        <v>
6.89</v>
      </c>
      <c r="I48" s="16">
        <v>
9.4700000000000006</v>
      </c>
      <c r="J48" s="17">
        <v>
14.14</v>
      </c>
    </row>
    <row r="49" spans="2:10" ht="57.75" customHeight="1" thickBot="1" x14ac:dyDescent="0.2">
      <c r="B49" s="18"/>
      <c r="C49" s="1172" t="s">
        <v>
5</v>
      </c>
      <c r="D49" s="1172"/>
      <c r="E49" s="1173"/>
      <c r="F49" s="19" t="s">
        <v>
563</v>
      </c>
      <c r="G49" s="20">
        <v>
1.27</v>
      </c>
      <c r="H49" s="20">
        <v>
0.12</v>
      </c>
      <c r="I49" s="20">
        <v>
1.95</v>
      </c>
      <c r="J49" s="21">
        <v>
7.22</v>
      </c>
    </row>
    <row r="50" spans="2:10" x14ac:dyDescent="0.15"/>
  </sheetData>
  <sheetProtection algorithmName="SHA-512" hashValue="85deWnzSHgT4s1QreeADNMsyOY9/c4c/3ph5LIgUwcwfvpcpqqYDu2cd8Df5tZqAo/X1Dnl37dfZec/0UstZNA==" saltValue="8+kftTdRcTWwjYrrRLDjk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topLeftCell="A26"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558</v>
      </c>
      <c r="G33" s="29" t="s">
        <v>
559</v>
      </c>
      <c r="H33" s="29" t="s">
        <v>
560</v>
      </c>
      <c r="I33" s="29" t="s">
        <v>
561</v>
      </c>
      <c r="J33" s="30" t="s">
        <v>
562</v>
      </c>
      <c r="K33" s="22"/>
      <c r="L33" s="22"/>
      <c r="M33" s="22"/>
      <c r="N33" s="22"/>
      <c r="O33" s="22"/>
      <c r="P33" s="22"/>
    </row>
    <row r="34" spans="1:16" ht="39" customHeight="1" x14ac:dyDescent="0.15">
      <c r="A34" s="22"/>
      <c r="B34" s="31"/>
      <c r="C34" s="1180" t="s">
        <v>
564</v>
      </c>
      <c r="D34" s="1180"/>
      <c r="E34" s="1181"/>
      <c r="F34" s="32">
        <v>
9.2899999999999991</v>
      </c>
      <c r="G34" s="33">
        <v>
7.69</v>
      </c>
      <c r="H34" s="33">
        <v>
6.87</v>
      </c>
      <c r="I34" s="33">
        <v>
9.44</v>
      </c>
      <c r="J34" s="34">
        <v>
14.13</v>
      </c>
      <c r="K34" s="22"/>
      <c r="L34" s="22"/>
      <c r="M34" s="22"/>
      <c r="N34" s="22"/>
      <c r="O34" s="22"/>
      <c r="P34" s="22"/>
    </row>
    <row r="35" spans="1:16" ht="39" customHeight="1" x14ac:dyDescent="0.15">
      <c r="A35" s="22"/>
      <c r="B35" s="35"/>
      <c r="C35" s="1174" t="s">
        <v>
565</v>
      </c>
      <c r="D35" s="1175"/>
      <c r="E35" s="1176"/>
      <c r="F35" s="36">
        <v>
12.26</v>
      </c>
      <c r="G35" s="37">
        <v>
12.68</v>
      </c>
      <c r="H35" s="37">
        <v>
13.17</v>
      </c>
      <c r="I35" s="37">
        <v>
15.1</v>
      </c>
      <c r="J35" s="38">
        <v>
12.63</v>
      </c>
      <c r="K35" s="22"/>
      <c r="L35" s="22"/>
      <c r="M35" s="22"/>
      <c r="N35" s="22"/>
      <c r="O35" s="22"/>
      <c r="P35" s="22"/>
    </row>
    <row r="36" spans="1:16" ht="39" customHeight="1" x14ac:dyDescent="0.15">
      <c r="A36" s="22"/>
      <c r="B36" s="35"/>
      <c r="C36" s="1174" t="s">
        <v>
566</v>
      </c>
      <c r="D36" s="1175"/>
      <c r="E36" s="1176"/>
      <c r="F36" s="36">
        <v>
1.72</v>
      </c>
      <c r="G36" s="37">
        <v>
0.45</v>
      </c>
      <c r="H36" s="37">
        <v>
0.1</v>
      </c>
      <c r="I36" s="37">
        <v>
2.15</v>
      </c>
      <c r="J36" s="38">
        <v>
1.91</v>
      </c>
      <c r="K36" s="22"/>
      <c r="L36" s="22"/>
      <c r="M36" s="22"/>
      <c r="N36" s="22"/>
      <c r="O36" s="22"/>
      <c r="P36" s="22"/>
    </row>
    <row r="37" spans="1:16" ht="39" customHeight="1" x14ac:dyDescent="0.15">
      <c r="A37" s="22"/>
      <c r="B37" s="35"/>
      <c r="C37" s="1174" t="s">
        <v>
567</v>
      </c>
      <c r="D37" s="1175"/>
      <c r="E37" s="1176"/>
      <c r="F37" s="36" t="s">
        <v>
517</v>
      </c>
      <c r="G37" s="37" t="s">
        <v>
517</v>
      </c>
      <c r="H37" s="37" t="s">
        <v>
517</v>
      </c>
      <c r="I37" s="37">
        <v>
0.56999999999999995</v>
      </c>
      <c r="J37" s="38">
        <v>
0.87</v>
      </c>
      <c r="K37" s="22"/>
      <c r="L37" s="22"/>
      <c r="M37" s="22"/>
      <c r="N37" s="22"/>
      <c r="O37" s="22"/>
      <c r="P37" s="22"/>
    </row>
    <row r="38" spans="1:16" ht="39" customHeight="1" x14ac:dyDescent="0.15">
      <c r="A38" s="22"/>
      <c r="B38" s="35"/>
      <c r="C38" s="1174" t="s">
        <v>
568</v>
      </c>
      <c r="D38" s="1175"/>
      <c r="E38" s="1176"/>
      <c r="F38" s="36">
        <v>
1.3</v>
      </c>
      <c r="G38" s="37">
        <v>
1.79</v>
      </c>
      <c r="H38" s="37">
        <v>
1.65</v>
      </c>
      <c r="I38" s="37">
        <v>
1.31</v>
      </c>
      <c r="J38" s="38">
        <v>
0.83</v>
      </c>
      <c r="K38" s="22"/>
      <c r="L38" s="22"/>
      <c r="M38" s="22"/>
      <c r="N38" s="22"/>
      <c r="O38" s="22"/>
      <c r="P38" s="22"/>
    </row>
    <row r="39" spans="1:16" ht="39" customHeight="1" x14ac:dyDescent="0.15">
      <c r="A39" s="22"/>
      <c r="B39" s="35"/>
      <c r="C39" s="1174" t="s">
        <v>
569</v>
      </c>
      <c r="D39" s="1175"/>
      <c r="E39" s="1176"/>
      <c r="F39" s="36">
        <v>
0.8</v>
      </c>
      <c r="G39" s="37">
        <v>
0.56999999999999995</v>
      </c>
      <c r="H39" s="37">
        <v>
0.86</v>
      </c>
      <c r="I39" s="37">
        <v>
0.55000000000000004</v>
      </c>
      <c r="J39" s="38">
        <v>
0.73</v>
      </c>
      <c r="K39" s="22"/>
      <c r="L39" s="22"/>
      <c r="M39" s="22"/>
      <c r="N39" s="22"/>
      <c r="O39" s="22"/>
      <c r="P39" s="22"/>
    </row>
    <row r="40" spans="1:16" ht="39" customHeight="1" x14ac:dyDescent="0.15">
      <c r="A40" s="22"/>
      <c r="B40" s="35"/>
      <c r="C40" s="1174" t="s">
        <v>
570</v>
      </c>
      <c r="D40" s="1175"/>
      <c r="E40" s="1176"/>
      <c r="F40" s="36">
        <v>
0.4</v>
      </c>
      <c r="G40" s="37">
        <v>
0.39</v>
      </c>
      <c r="H40" s="37">
        <v>
0.39</v>
      </c>
      <c r="I40" s="37">
        <v>
0.37</v>
      </c>
      <c r="J40" s="38">
        <v>
0.35</v>
      </c>
      <c r="K40" s="22"/>
      <c r="L40" s="22"/>
      <c r="M40" s="22"/>
      <c r="N40" s="22"/>
      <c r="O40" s="22"/>
      <c r="P40" s="22"/>
    </row>
    <row r="41" spans="1:16" ht="39" customHeight="1" x14ac:dyDescent="0.15">
      <c r="A41" s="22"/>
      <c r="B41" s="35"/>
      <c r="C41" s="1174" t="s">
        <v>
571</v>
      </c>
      <c r="D41" s="1175"/>
      <c r="E41" s="1176"/>
      <c r="F41" s="36">
        <v>
0</v>
      </c>
      <c r="G41" s="37">
        <v>
0.01</v>
      </c>
      <c r="H41" s="37">
        <v>
0.01</v>
      </c>
      <c r="I41" s="37">
        <v>
0.01</v>
      </c>
      <c r="J41" s="38">
        <v>
0.01</v>
      </c>
      <c r="K41" s="22"/>
      <c r="L41" s="22"/>
      <c r="M41" s="22"/>
      <c r="N41" s="22"/>
      <c r="O41" s="22"/>
      <c r="P41" s="22"/>
    </row>
    <row r="42" spans="1:16" ht="39" customHeight="1" x14ac:dyDescent="0.15">
      <c r="A42" s="22"/>
      <c r="B42" s="39"/>
      <c r="C42" s="1174" t="s">
        <v>
572</v>
      </c>
      <c r="D42" s="1175"/>
      <c r="E42" s="1176"/>
      <c r="F42" s="36" t="s">
        <v>
517</v>
      </c>
      <c r="G42" s="37" t="s">
        <v>
517</v>
      </c>
      <c r="H42" s="37" t="s">
        <v>
517</v>
      </c>
      <c r="I42" s="37" t="s">
        <v>
517</v>
      </c>
      <c r="J42" s="38" t="s">
        <v>
517</v>
      </c>
      <c r="K42" s="22"/>
      <c r="L42" s="22"/>
      <c r="M42" s="22"/>
      <c r="N42" s="22"/>
      <c r="O42" s="22"/>
      <c r="P42" s="22"/>
    </row>
    <row r="43" spans="1:16" ht="39" customHeight="1" thickBot="1" x14ac:dyDescent="0.2">
      <c r="A43" s="22"/>
      <c r="B43" s="40"/>
      <c r="C43" s="1177" t="s">
        <v>
573</v>
      </c>
      <c r="D43" s="1178"/>
      <c r="E43" s="1179"/>
      <c r="F43" s="41">
        <v>
0.77</v>
      </c>
      <c r="G43" s="42">
        <v>
0.49</v>
      </c>
      <c r="H43" s="42">
        <v>
0.01</v>
      </c>
      <c r="I43" s="42">
        <v>
0.02</v>
      </c>
      <c r="J43" s="43">
        <v>
0</v>
      </c>
      <c r="K43" s="22"/>
      <c r="L43" s="22"/>
      <c r="M43" s="22"/>
      <c r="N43" s="22"/>
      <c r="O43" s="22"/>
      <c r="P43" s="22"/>
    </row>
    <row r="44" spans="1:16" ht="39" customHeight="1" x14ac:dyDescent="0.15">
      <c r="A44" s="22"/>
      <c r="B44" s="44" t="s">
        <v>
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Utekwcvino1ecCI9I0HLw6w9vOICwoRNWRHA8tRazj527Pk8Xj6zSRsURmKwwIJlkbJRAcPMad/wHbTrlExA==" saltValue="w2fmpwYh6Yo6WPX3v0k9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topLeftCell="A33" zoomScale="70" zoomScaleNormal="70"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
      <c r="A44" s="48"/>
      <c r="B44" s="51" t="s">
        <v>
9</v>
      </c>
      <c r="C44" s="52"/>
      <c r="D44" s="52"/>
      <c r="E44" s="53"/>
      <c r="F44" s="53"/>
      <c r="G44" s="53"/>
      <c r="H44" s="53"/>
      <c r="I44" s="53"/>
      <c r="J44" s="54" t="s">
        <v>
2</v>
      </c>
      <c r="K44" s="55" t="s">
        <v>
558</v>
      </c>
      <c r="L44" s="56" t="s">
        <v>
559</v>
      </c>
      <c r="M44" s="56" t="s">
        <v>
560</v>
      </c>
      <c r="N44" s="56" t="s">
        <v>
561</v>
      </c>
      <c r="O44" s="57" t="s">
        <v>
562</v>
      </c>
      <c r="P44" s="48"/>
      <c r="Q44" s="48"/>
      <c r="R44" s="48"/>
      <c r="S44" s="48"/>
      <c r="T44" s="48"/>
      <c r="U44" s="48"/>
    </row>
    <row r="45" spans="1:21" ht="30.75" customHeight="1" x14ac:dyDescent="0.15">
      <c r="A45" s="48"/>
      <c r="B45" s="1182" t="s">
        <v>
10</v>
      </c>
      <c r="C45" s="1183"/>
      <c r="D45" s="58"/>
      <c r="E45" s="1188" t="s">
        <v>
11</v>
      </c>
      <c r="F45" s="1188"/>
      <c r="G45" s="1188"/>
      <c r="H45" s="1188"/>
      <c r="I45" s="1188"/>
      <c r="J45" s="1189"/>
      <c r="K45" s="59">
        <v>
1510</v>
      </c>
      <c r="L45" s="60">
        <v>
1385</v>
      </c>
      <c r="M45" s="60">
        <v>
1347</v>
      </c>
      <c r="N45" s="60">
        <v>
1378</v>
      </c>
      <c r="O45" s="61">
        <v>
1436</v>
      </c>
      <c r="P45" s="48"/>
      <c r="Q45" s="48"/>
      <c r="R45" s="48"/>
      <c r="S45" s="48"/>
      <c r="T45" s="48"/>
      <c r="U45" s="48"/>
    </row>
    <row r="46" spans="1:21" ht="30.75" customHeight="1" x14ac:dyDescent="0.15">
      <c r="A46" s="48"/>
      <c r="B46" s="1184"/>
      <c r="C46" s="1185"/>
      <c r="D46" s="62"/>
      <c r="E46" s="1190" t="s">
        <v>
12</v>
      </c>
      <c r="F46" s="1190"/>
      <c r="G46" s="1190"/>
      <c r="H46" s="1190"/>
      <c r="I46" s="1190"/>
      <c r="J46" s="1191"/>
      <c r="K46" s="63" t="s">
        <v>
517</v>
      </c>
      <c r="L46" s="64" t="s">
        <v>
517</v>
      </c>
      <c r="M46" s="64" t="s">
        <v>
517</v>
      </c>
      <c r="N46" s="64" t="s">
        <v>
517</v>
      </c>
      <c r="O46" s="65" t="s">
        <v>
517</v>
      </c>
      <c r="P46" s="48"/>
      <c r="Q46" s="48"/>
      <c r="R46" s="48"/>
      <c r="S46" s="48"/>
      <c r="T46" s="48"/>
      <c r="U46" s="48"/>
    </row>
    <row r="47" spans="1:21" ht="30.75" customHeight="1" x14ac:dyDescent="0.15">
      <c r="A47" s="48"/>
      <c r="B47" s="1184"/>
      <c r="C47" s="1185"/>
      <c r="D47" s="62"/>
      <c r="E47" s="1190" t="s">
        <v>
13</v>
      </c>
      <c r="F47" s="1190"/>
      <c r="G47" s="1190"/>
      <c r="H47" s="1190"/>
      <c r="I47" s="1190"/>
      <c r="J47" s="1191"/>
      <c r="K47" s="63" t="s">
        <v>
517</v>
      </c>
      <c r="L47" s="64" t="s">
        <v>
517</v>
      </c>
      <c r="M47" s="64" t="s">
        <v>
517</v>
      </c>
      <c r="N47" s="64" t="s">
        <v>
517</v>
      </c>
      <c r="O47" s="65" t="s">
        <v>
517</v>
      </c>
      <c r="P47" s="48"/>
      <c r="Q47" s="48"/>
      <c r="R47" s="48"/>
      <c r="S47" s="48"/>
      <c r="T47" s="48"/>
      <c r="U47" s="48"/>
    </row>
    <row r="48" spans="1:21" ht="30.75" customHeight="1" x14ac:dyDescent="0.15">
      <c r="A48" s="48"/>
      <c r="B48" s="1184"/>
      <c r="C48" s="1185"/>
      <c r="D48" s="62"/>
      <c r="E48" s="1190" t="s">
        <v>
14</v>
      </c>
      <c r="F48" s="1190"/>
      <c r="G48" s="1190"/>
      <c r="H48" s="1190"/>
      <c r="I48" s="1190"/>
      <c r="J48" s="1191"/>
      <c r="K48" s="63">
        <v>
799</v>
      </c>
      <c r="L48" s="64">
        <v>
662</v>
      </c>
      <c r="M48" s="64">
        <v>
666</v>
      </c>
      <c r="N48" s="64">
        <v>
542</v>
      </c>
      <c r="O48" s="65">
        <v>
558</v>
      </c>
      <c r="P48" s="48"/>
      <c r="Q48" s="48"/>
      <c r="R48" s="48"/>
      <c r="S48" s="48"/>
      <c r="T48" s="48"/>
      <c r="U48" s="48"/>
    </row>
    <row r="49" spans="1:21" ht="30.75" customHeight="1" x14ac:dyDescent="0.15">
      <c r="A49" s="48"/>
      <c r="B49" s="1184"/>
      <c r="C49" s="1185"/>
      <c r="D49" s="62"/>
      <c r="E49" s="1190" t="s">
        <v>
15</v>
      </c>
      <c r="F49" s="1190"/>
      <c r="G49" s="1190"/>
      <c r="H49" s="1190"/>
      <c r="I49" s="1190"/>
      <c r="J49" s="1191"/>
      <c r="K49" s="63">
        <v>
161</v>
      </c>
      <c r="L49" s="64">
        <v>
92</v>
      </c>
      <c r="M49" s="64">
        <v>
97</v>
      </c>
      <c r="N49" s="64">
        <v>
90</v>
      </c>
      <c r="O49" s="65">
        <v>
80</v>
      </c>
      <c r="P49" s="48"/>
      <c r="Q49" s="48"/>
      <c r="R49" s="48"/>
      <c r="S49" s="48"/>
      <c r="T49" s="48"/>
      <c r="U49" s="48"/>
    </row>
    <row r="50" spans="1:21" ht="30.75" customHeight="1" x14ac:dyDescent="0.15">
      <c r="A50" s="48"/>
      <c r="B50" s="1184"/>
      <c r="C50" s="1185"/>
      <c r="D50" s="62"/>
      <c r="E50" s="1190" t="s">
        <v>
16</v>
      </c>
      <c r="F50" s="1190"/>
      <c r="G50" s="1190"/>
      <c r="H50" s="1190"/>
      <c r="I50" s="1190"/>
      <c r="J50" s="1191"/>
      <c r="K50" s="63">
        <v>
154</v>
      </c>
      <c r="L50" s="64">
        <v>
162</v>
      </c>
      <c r="M50" s="64">
        <v>
117</v>
      </c>
      <c r="N50" s="64">
        <v>
118</v>
      </c>
      <c r="O50" s="65">
        <v>
117</v>
      </c>
      <c r="P50" s="48"/>
      <c r="Q50" s="48"/>
      <c r="R50" s="48"/>
      <c r="S50" s="48"/>
      <c r="T50" s="48"/>
      <c r="U50" s="48"/>
    </row>
    <row r="51" spans="1:21" ht="30.75" customHeight="1" x14ac:dyDescent="0.15">
      <c r="A51" s="48"/>
      <c r="B51" s="1186"/>
      <c r="C51" s="1187"/>
      <c r="D51" s="66"/>
      <c r="E51" s="1190" t="s">
        <v>
17</v>
      </c>
      <c r="F51" s="1190"/>
      <c r="G51" s="1190"/>
      <c r="H51" s="1190"/>
      <c r="I51" s="1190"/>
      <c r="J51" s="1191"/>
      <c r="K51" s="63" t="s">
        <v>
517</v>
      </c>
      <c r="L51" s="64" t="s">
        <v>
517</v>
      </c>
      <c r="M51" s="64" t="s">
        <v>
517</v>
      </c>
      <c r="N51" s="64" t="s">
        <v>
517</v>
      </c>
      <c r="O51" s="65" t="s">
        <v>
517</v>
      </c>
      <c r="P51" s="48"/>
      <c r="Q51" s="48"/>
      <c r="R51" s="48"/>
      <c r="S51" s="48"/>
      <c r="T51" s="48"/>
      <c r="U51" s="48"/>
    </row>
    <row r="52" spans="1:21" ht="30.75" customHeight="1" x14ac:dyDescent="0.15">
      <c r="A52" s="48"/>
      <c r="B52" s="1192" t="s">
        <v>
18</v>
      </c>
      <c r="C52" s="1193"/>
      <c r="D52" s="66"/>
      <c r="E52" s="1190" t="s">
        <v>
19</v>
      </c>
      <c r="F52" s="1190"/>
      <c r="G52" s="1190"/>
      <c r="H52" s="1190"/>
      <c r="I52" s="1190"/>
      <c r="J52" s="1191"/>
      <c r="K52" s="63">
        <v>
1728</v>
      </c>
      <c r="L52" s="64">
        <v>
1572</v>
      </c>
      <c r="M52" s="64">
        <v>
1532</v>
      </c>
      <c r="N52" s="64">
        <v>
1495</v>
      </c>
      <c r="O52" s="65">
        <v>
1501</v>
      </c>
      <c r="P52" s="48"/>
      <c r="Q52" s="48"/>
      <c r="R52" s="48"/>
      <c r="S52" s="48"/>
      <c r="T52" s="48"/>
      <c r="U52" s="48"/>
    </row>
    <row r="53" spans="1:21" ht="30.75" customHeight="1" thickBot="1" x14ac:dyDescent="0.2">
      <c r="A53" s="48"/>
      <c r="B53" s="1194" t="s">
        <v>
20</v>
      </c>
      <c r="C53" s="1195"/>
      <c r="D53" s="67"/>
      <c r="E53" s="1196" t="s">
        <v>
21</v>
      </c>
      <c r="F53" s="1196"/>
      <c r="G53" s="1196"/>
      <c r="H53" s="1196"/>
      <c r="I53" s="1196"/>
      <c r="J53" s="1197"/>
      <c r="K53" s="68">
        <v>
896</v>
      </c>
      <c r="L53" s="69">
        <v>
729</v>
      </c>
      <c r="M53" s="69">
        <v>
695</v>
      </c>
      <c r="N53" s="69">
        <v>
633</v>
      </c>
      <c r="O53" s="70">
        <v>
690</v>
      </c>
      <c r="P53" s="48"/>
      <c r="Q53" s="48"/>
      <c r="R53" s="48"/>
      <c r="S53" s="48"/>
      <c r="T53" s="48"/>
      <c r="U53" s="48"/>
    </row>
    <row r="54" spans="1:21" ht="24" customHeight="1" x14ac:dyDescent="0.15">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23</v>
      </c>
      <c r="C55" s="73"/>
      <c r="D55" s="73"/>
      <c r="E55" s="73"/>
      <c r="F55" s="73"/>
      <c r="G55" s="73"/>
      <c r="H55" s="73"/>
      <c r="I55" s="73"/>
      <c r="J55" s="73"/>
      <c r="K55" s="74"/>
      <c r="L55" s="74"/>
      <c r="M55" s="74"/>
      <c r="N55" s="74"/>
      <c r="O55" s="75" t="s">
        <v>
574</v>
      </c>
      <c r="P55" s="48"/>
      <c r="Q55" s="48"/>
      <c r="R55" s="48"/>
      <c r="S55" s="48"/>
      <c r="T55" s="48"/>
      <c r="U55" s="48"/>
    </row>
    <row r="56" spans="1:21" ht="31.5" customHeight="1" thickBot="1" x14ac:dyDescent="0.2">
      <c r="A56" s="48"/>
      <c r="B56" s="76"/>
      <c r="C56" s="77"/>
      <c r="D56" s="77"/>
      <c r="E56" s="78"/>
      <c r="F56" s="78"/>
      <c r="G56" s="78"/>
      <c r="H56" s="78"/>
      <c r="I56" s="78"/>
      <c r="J56" s="79" t="s">
        <v>
2</v>
      </c>
      <c r="K56" s="80" t="s">
        <v>
575</v>
      </c>
      <c r="L56" s="81" t="s">
        <v>
576</v>
      </c>
      <c r="M56" s="81" t="s">
        <v>
577</v>
      </c>
      <c r="N56" s="81" t="s">
        <v>
578</v>
      </c>
      <c r="O56" s="82" t="s">
        <v>
579</v>
      </c>
      <c r="P56" s="48"/>
      <c r="Q56" s="48"/>
      <c r="R56" s="48"/>
      <c r="S56" s="48"/>
      <c r="T56" s="48"/>
      <c r="U56" s="48"/>
    </row>
    <row r="57" spans="1:21" ht="31.5" customHeight="1" x14ac:dyDescent="0.15">
      <c r="B57" s="1198" t="s">
        <v>
24</v>
      </c>
      <c r="C57" s="1199"/>
      <c r="D57" s="1202" t="s">
        <v>
25</v>
      </c>
      <c r="E57" s="1203"/>
      <c r="F57" s="1203"/>
      <c r="G57" s="1203"/>
      <c r="H57" s="1203"/>
      <c r="I57" s="1203"/>
      <c r="J57" s="1204"/>
      <c r="K57" s="366" t="s">
        <v>
580</v>
      </c>
      <c r="L57" s="83" t="s">
        <v>
580</v>
      </c>
      <c r="M57" s="83" t="s">
        <v>
580</v>
      </c>
      <c r="N57" s="83" t="s">
        <v>
580</v>
      </c>
      <c r="O57" s="84" t="s">
        <v>
580</v>
      </c>
    </row>
    <row r="58" spans="1:21" ht="31.5" customHeight="1" thickBot="1" x14ac:dyDescent="0.2">
      <c r="B58" s="1200"/>
      <c r="C58" s="1201"/>
      <c r="D58" s="1205" t="s">
        <v>
26</v>
      </c>
      <c r="E58" s="1206"/>
      <c r="F58" s="1206"/>
      <c r="G58" s="1206"/>
      <c r="H58" s="1206"/>
      <c r="I58" s="1206"/>
      <c r="J58" s="1207"/>
      <c r="K58" s="85" t="s">
        <v>
580</v>
      </c>
      <c r="L58" s="86" t="s">
        <v>
580</v>
      </c>
      <c r="M58" s="86" t="s">
        <v>
580</v>
      </c>
      <c r="N58" s="86" t="s">
        <v>
580</v>
      </c>
      <c r="O58" s="87" t="s">
        <v>
580</v>
      </c>
    </row>
    <row r="59" spans="1:21" ht="24" customHeight="1" x14ac:dyDescent="0.15">
      <c r="B59" s="88"/>
      <c r="C59" s="88"/>
      <c r="D59" s="89" t="s">
        <v>
27</v>
      </c>
      <c r="E59" s="90"/>
      <c r="F59" s="90"/>
      <c r="G59" s="90"/>
      <c r="H59" s="90"/>
      <c r="I59" s="90"/>
      <c r="J59" s="90"/>
      <c r="K59" s="90"/>
      <c r="L59" s="90"/>
      <c r="M59" s="90"/>
      <c r="N59" s="90"/>
      <c r="O59" s="90"/>
    </row>
    <row r="60" spans="1:21" ht="24" customHeight="1" x14ac:dyDescent="0.15">
      <c r="B60" s="91"/>
      <c r="C60" s="91"/>
      <c r="D60" s="89" t="s">
        <v>
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JvL75xj/tJlWNeIUkcyix/C5Gs3cY9V1PsKbBu0RdKtabU6xB1uIBJqG7OSzdMR17gzbYDPjU/HO6tQEl3JJQ==" saltValue="eEP9t6+75OJ+uh9lj/2Z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topLeftCell="A35" workbookViewId="0">
      <selection activeCell="L50" sqref="L50:L5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
8</v>
      </c>
    </row>
    <row r="40" spans="2:13" ht="27.75" customHeight="1" thickBot="1" x14ac:dyDescent="0.2">
      <c r="B40" s="94" t="s">
        <v>
9</v>
      </c>
      <c r="C40" s="95"/>
      <c r="D40" s="95"/>
      <c r="E40" s="96"/>
      <c r="F40" s="96"/>
      <c r="G40" s="96"/>
      <c r="H40" s="97" t="s">
        <v>
2</v>
      </c>
      <c r="I40" s="98" t="s">
        <v>
558</v>
      </c>
      <c r="J40" s="99" t="s">
        <v>
559</v>
      </c>
      <c r="K40" s="99" t="s">
        <v>
560</v>
      </c>
      <c r="L40" s="99" t="s">
        <v>
561</v>
      </c>
      <c r="M40" s="100" t="s">
        <v>
562</v>
      </c>
    </row>
    <row r="41" spans="2:13" ht="27.75" customHeight="1" x14ac:dyDescent="0.15">
      <c r="B41" s="1208" t="s">
        <v>
29</v>
      </c>
      <c r="C41" s="1209"/>
      <c r="D41" s="101"/>
      <c r="E41" s="1214" t="s">
        <v>
30</v>
      </c>
      <c r="F41" s="1214"/>
      <c r="G41" s="1214"/>
      <c r="H41" s="1215"/>
      <c r="I41" s="350">
        <v>
13913</v>
      </c>
      <c r="J41" s="351">
        <v>
14007</v>
      </c>
      <c r="K41" s="351">
        <v>
15713</v>
      </c>
      <c r="L41" s="351">
        <v>
16838</v>
      </c>
      <c r="M41" s="352">
        <v>
16734</v>
      </c>
    </row>
    <row r="42" spans="2:13" ht="27.75" customHeight="1" x14ac:dyDescent="0.15">
      <c r="B42" s="1210"/>
      <c r="C42" s="1211"/>
      <c r="D42" s="102"/>
      <c r="E42" s="1216" t="s">
        <v>
31</v>
      </c>
      <c r="F42" s="1216"/>
      <c r="G42" s="1216"/>
      <c r="H42" s="1217"/>
      <c r="I42" s="353">
        <v>
883</v>
      </c>
      <c r="J42" s="354">
        <v>
589</v>
      </c>
      <c r="K42" s="354">
        <v>
472</v>
      </c>
      <c r="L42" s="354">
        <v>
376</v>
      </c>
      <c r="M42" s="355">
        <v>
259</v>
      </c>
    </row>
    <row r="43" spans="2:13" ht="27.75" customHeight="1" x14ac:dyDescent="0.15">
      <c r="B43" s="1210"/>
      <c r="C43" s="1211"/>
      <c r="D43" s="102"/>
      <c r="E43" s="1216" t="s">
        <v>
32</v>
      </c>
      <c r="F43" s="1216"/>
      <c r="G43" s="1216"/>
      <c r="H43" s="1217"/>
      <c r="I43" s="353">
        <v>
6375</v>
      </c>
      <c r="J43" s="354">
        <v>
6097</v>
      </c>
      <c r="K43" s="354">
        <v>
5784</v>
      </c>
      <c r="L43" s="354">
        <v>
5171</v>
      </c>
      <c r="M43" s="355">
        <v>
5058</v>
      </c>
    </row>
    <row r="44" spans="2:13" ht="27.75" customHeight="1" x14ac:dyDescent="0.15">
      <c r="B44" s="1210"/>
      <c r="C44" s="1211"/>
      <c r="D44" s="102"/>
      <c r="E44" s="1216" t="s">
        <v>
33</v>
      </c>
      <c r="F44" s="1216"/>
      <c r="G44" s="1216"/>
      <c r="H44" s="1217"/>
      <c r="I44" s="353">
        <v>
485</v>
      </c>
      <c r="J44" s="354">
        <v>
471</v>
      </c>
      <c r="K44" s="354">
        <v>
405</v>
      </c>
      <c r="L44" s="354">
        <v>
549</v>
      </c>
      <c r="M44" s="355">
        <v>
646</v>
      </c>
    </row>
    <row r="45" spans="2:13" ht="27.75" customHeight="1" x14ac:dyDescent="0.15">
      <c r="B45" s="1210"/>
      <c r="C45" s="1211"/>
      <c r="D45" s="102"/>
      <c r="E45" s="1216" t="s">
        <v>
34</v>
      </c>
      <c r="F45" s="1216"/>
      <c r="G45" s="1216"/>
      <c r="H45" s="1217"/>
      <c r="I45" s="353">
        <v>
2770</v>
      </c>
      <c r="J45" s="354">
        <v>
2800</v>
      </c>
      <c r="K45" s="354">
        <v>
2742</v>
      </c>
      <c r="L45" s="354">
        <v>
2654</v>
      </c>
      <c r="M45" s="355">
        <v>
2602</v>
      </c>
    </row>
    <row r="46" spans="2:13" ht="27.75" customHeight="1" x14ac:dyDescent="0.15">
      <c r="B46" s="1210"/>
      <c r="C46" s="1211"/>
      <c r="D46" s="103"/>
      <c r="E46" s="1216" t="s">
        <v>
35</v>
      </c>
      <c r="F46" s="1216"/>
      <c r="G46" s="1216"/>
      <c r="H46" s="1217"/>
      <c r="I46" s="353">
        <v>
2</v>
      </c>
      <c r="J46" s="354">
        <v>
2</v>
      </c>
      <c r="K46" s="354">
        <v>
2</v>
      </c>
      <c r="L46" s="354" t="s">
        <v>
517</v>
      </c>
      <c r="M46" s="355">
        <v>
0</v>
      </c>
    </row>
    <row r="47" spans="2:13" ht="27.75" customHeight="1" x14ac:dyDescent="0.15">
      <c r="B47" s="1210"/>
      <c r="C47" s="1211"/>
      <c r="D47" s="104"/>
      <c r="E47" s="1218" t="s">
        <v>
36</v>
      </c>
      <c r="F47" s="1219"/>
      <c r="G47" s="1219"/>
      <c r="H47" s="1220"/>
      <c r="I47" s="353" t="s">
        <v>
517</v>
      </c>
      <c r="J47" s="354" t="s">
        <v>
517</v>
      </c>
      <c r="K47" s="354" t="s">
        <v>
517</v>
      </c>
      <c r="L47" s="354" t="s">
        <v>
517</v>
      </c>
      <c r="M47" s="355" t="s">
        <v>
517</v>
      </c>
    </row>
    <row r="48" spans="2:13" ht="27.75" customHeight="1" x14ac:dyDescent="0.15">
      <c r="B48" s="1210"/>
      <c r="C48" s="1211"/>
      <c r="D48" s="102"/>
      <c r="E48" s="1216" t="s">
        <v>
37</v>
      </c>
      <c r="F48" s="1216"/>
      <c r="G48" s="1216"/>
      <c r="H48" s="1217"/>
      <c r="I48" s="353" t="s">
        <v>
517</v>
      </c>
      <c r="J48" s="354" t="s">
        <v>
517</v>
      </c>
      <c r="K48" s="354" t="s">
        <v>
517</v>
      </c>
      <c r="L48" s="354" t="s">
        <v>
517</v>
      </c>
      <c r="M48" s="355" t="s">
        <v>
517</v>
      </c>
    </row>
    <row r="49" spans="2:13" ht="27.75" customHeight="1" x14ac:dyDescent="0.15">
      <c r="B49" s="1212"/>
      <c r="C49" s="1213"/>
      <c r="D49" s="102"/>
      <c r="E49" s="1216" t="s">
        <v>
38</v>
      </c>
      <c r="F49" s="1216"/>
      <c r="G49" s="1216"/>
      <c r="H49" s="1217"/>
      <c r="I49" s="353" t="s">
        <v>
517</v>
      </c>
      <c r="J49" s="354" t="s">
        <v>
517</v>
      </c>
      <c r="K49" s="354" t="s">
        <v>
517</v>
      </c>
      <c r="L49" s="354" t="s">
        <v>
517</v>
      </c>
      <c r="M49" s="355" t="s">
        <v>
517</v>
      </c>
    </row>
    <row r="50" spans="2:13" ht="27.75" customHeight="1" x14ac:dyDescent="0.15">
      <c r="B50" s="1221" t="s">
        <v>
39</v>
      </c>
      <c r="C50" s="1222"/>
      <c r="D50" s="105"/>
      <c r="E50" s="1216" t="s">
        <v>
40</v>
      </c>
      <c r="F50" s="1216"/>
      <c r="G50" s="1216"/>
      <c r="H50" s="1217"/>
      <c r="I50" s="353">
        <v>
5034</v>
      </c>
      <c r="J50" s="354">
        <v>
5523</v>
      </c>
      <c r="K50" s="354">
        <v>
4772</v>
      </c>
      <c r="L50" s="354">
        <v>
4272</v>
      </c>
      <c r="M50" s="355">
        <v>
5244</v>
      </c>
    </row>
    <row r="51" spans="2:13" ht="27.75" customHeight="1" x14ac:dyDescent="0.15">
      <c r="B51" s="1210"/>
      <c r="C51" s="1211"/>
      <c r="D51" s="102"/>
      <c r="E51" s="1216" t="s">
        <v>
41</v>
      </c>
      <c r="F51" s="1216"/>
      <c r="G51" s="1216"/>
      <c r="H51" s="1217"/>
      <c r="I51" s="353">
        <v>
2290</v>
      </c>
      <c r="J51" s="354">
        <v>
2262</v>
      </c>
      <c r="K51" s="354">
        <v>
2266</v>
      </c>
      <c r="L51" s="354">
        <v>
2103</v>
      </c>
      <c r="M51" s="355">
        <v>
2283</v>
      </c>
    </row>
    <row r="52" spans="2:13" ht="27.75" customHeight="1" x14ac:dyDescent="0.15">
      <c r="B52" s="1212"/>
      <c r="C52" s="1213"/>
      <c r="D52" s="102"/>
      <c r="E52" s="1216" t="s">
        <v>
42</v>
      </c>
      <c r="F52" s="1216"/>
      <c r="G52" s="1216"/>
      <c r="H52" s="1217"/>
      <c r="I52" s="353">
        <v>
14573</v>
      </c>
      <c r="J52" s="354">
        <v>
14387</v>
      </c>
      <c r="K52" s="354">
        <v>
14102</v>
      </c>
      <c r="L52" s="354">
        <v>
13949</v>
      </c>
      <c r="M52" s="355">
        <v>
13710</v>
      </c>
    </row>
    <row r="53" spans="2:13" ht="27.75" customHeight="1" thickBot="1" x14ac:dyDescent="0.2">
      <c r="B53" s="1223" t="s">
        <v>
43</v>
      </c>
      <c r="C53" s="1224"/>
      <c r="D53" s="106"/>
      <c r="E53" s="1225" t="s">
        <v>
44</v>
      </c>
      <c r="F53" s="1225"/>
      <c r="G53" s="1225"/>
      <c r="H53" s="1226"/>
      <c r="I53" s="356">
        <v>
2531</v>
      </c>
      <c r="J53" s="357">
        <v>
1794</v>
      </c>
      <c r="K53" s="357">
        <v>
3979</v>
      </c>
      <c r="L53" s="357">
        <v>
5264</v>
      </c>
      <c r="M53" s="358">
        <v>
4062</v>
      </c>
    </row>
    <row r="54" spans="2:13" ht="27.75" customHeight="1" x14ac:dyDescent="0.15">
      <c r="B54" s="107" t="s">
        <v>
45</v>
      </c>
      <c r="C54" s="108"/>
      <c r="D54" s="108"/>
      <c r="E54" s="109"/>
      <c r="F54" s="109"/>
      <c r="G54" s="109"/>
      <c r="H54" s="109"/>
      <c r="I54" s="110"/>
      <c r="J54" s="110"/>
      <c r="K54" s="110"/>
      <c r="L54" s="110"/>
      <c r="M54" s="110"/>
    </row>
    <row r="55" spans="2:13" x14ac:dyDescent="0.15"/>
  </sheetData>
  <sheetProtection algorithmName="SHA-512" hashValue="bHyoie0M9aLEEkzcjAL+DVxDQnORdyR3fLcn6D8VT+/xFqx5rmwCWFBT3cVCzYOFnDbqKIU4Z2KVywS7RrKuuw==" saltValue="N64yynNab8RNQn2y6pNf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topLeftCell="E33" zoomScale="85" zoomScaleNormal="85"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1" t="s">
        <v>
46</v>
      </c>
    </row>
    <row r="54" spans="2:8" ht="29.25" customHeight="1" thickBot="1" x14ac:dyDescent="0.25">
      <c r="B54" s="112" t="s">
        <v>
1</v>
      </c>
      <c r="C54" s="113"/>
      <c r="D54" s="113"/>
      <c r="E54" s="114" t="s">
        <v>
2</v>
      </c>
      <c r="F54" s="115" t="s">
        <v>
560</v>
      </c>
      <c r="G54" s="115" t="s">
        <v>
561</v>
      </c>
      <c r="H54" s="116" t="s">
        <v>
562</v>
      </c>
    </row>
    <row r="55" spans="2:8" ht="52.5" customHeight="1" x14ac:dyDescent="0.15">
      <c r="B55" s="117"/>
      <c r="C55" s="1235" t="s">
        <v>
47</v>
      </c>
      <c r="D55" s="1235"/>
      <c r="E55" s="1236"/>
      <c r="F55" s="118">
        <v>
1814</v>
      </c>
      <c r="G55" s="118">
        <v>
1727</v>
      </c>
      <c r="H55" s="119">
        <v>
1967</v>
      </c>
    </row>
    <row r="56" spans="2:8" ht="52.5" customHeight="1" x14ac:dyDescent="0.15">
      <c r="B56" s="120"/>
      <c r="C56" s="1237" t="s">
        <v>
48</v>
      </c>
      <c r="D56" s="1237"/>
      <c r="E56" s="1238"/>
      <c r="F56" s="121">
        <v>
637</v>
      </c>
      <c r="G56" s="121">
        <v>
637</v>
      </c>
      <c r="H56" s="122">
        <v>
887</v>
      </c>
    </row>
    <row r="57" spans="2:8" ht="53.25" customHeight="1" x14ac:dyDescent="0.15">
      <c r="B57" s="120"/>
      <c r="C57" s="1239" t="s">
        <v>
49</v>
      </c>
      <c r="D57" s="1239"/>
      <c r="E57" s="1240"/>
      <c r="F57" s="123">
        <v>
1345</v>
      </c>
      <c r="G57" s="123">
        <v>
632</v>
      </c>
      <c r="H57" s="124">
        <v>
758</v>
      </c>
    </row>
    <row r="58" spans="2:8" ht="45.75" customHeight="1" x14ac:dyDescent="0.15">
      <c r="B58" s="125"/>
      <c r="C58" s="1227" t="s">
        <v>
584</v>
      </c>
      <c r="D58" s="1228"/>
      <c r="E58" s="1229"/>
      <c r="F58" s="126">
        <v>
119</v>
      </c>
      <c r="G58" s="126">
        <v>
119</v>
      </c>
      <c r="H58" s="127">
        <v>
219</v>
      </c>
    </row>
    <row r="59" spans="2:8" ht="45.75" customHeight="1" x14ac:dyDescent="0.15">
      <c r="B59" s="125"/>
      <c r="C59" s="1227" t="s">
        <v>
585</v>
      </c>
      <c r="D59" s="1228"/>
      <c r="E59" s="1229"/>
      <c r="F59" s="126">
        <v>
119</v>
      </c>
      <c r="G59" s="126">
        <v>
145</v>
      </c>
      <c r="H59" s="127">
        <v>
172</v>
      </c>
    </row>
    <row r="60" spans="2:8" ht="45.75" customHeight="1" x14ac:dyDescent="0.15">
      <c r="B60" s="125"/>
      <c r="C60" s="1227" t="s">
        <v>
586</v>
      </c>
      <c r="D60" s="1228"/>
      <c r="E60" s="1229"/>
      <c r="F60" s="126">
        <v>
0</v>
      </c>
      <c r="G60" s="126">
        <v>
136</v>
      </c>
      <c r="H60" s="127">
        <v>
136</v>
      </c>
    </row>
    <row r="61" spans="2:8" ht="45.75" customHeight="1" x14ac:dyDescent="0.15">
      <c r="B61" s="125"/>
      <c r="C61" s="1227" t="s">
        <v>
587</v>
      </c>
      <c r="D61" s="1228"/>
      <c r="E61" s="1229"/>
      <c r="F61" s="126">
        <v>
78</v>
      </c>
      <c r="G61" s="126">
        <v>
78</v>
      </c>
      <c r="H61" s="127">
        <v>
78</v>
      </c>
    </row>
    <row r="62" spans="2:8" ht="45.75" customHeight="1" thickBot="1" x14ac:dyDescent="0.2">
      <c r="B62" s="128"/>
      <c r="C62" s="1230" t="s">
        <v>
588</v>
      </c>
      <c r="D62" s="1231"/>
      <c r="E62" s="1232"/>
      <c r="F62" s="129">
        <v>
58</v>
      </c>
      <c r="G62" s="129">
        <v>
58</v>
      </c>
      <c r="H62" s="130">
        <v>
58</v>
      </c>
    </row>
    <row r="63" spans="2:8" ht="52.5" customHeight="1" thickBot="1" x14ac:dyDescent="0.2">
      <c r="B63" s="131"/>
      <c r="C63" s="1233" t="s">
        <v>
50</v>
      </c>
      <c r="D63" s="1233"/>
      <c r="E63" s="1234"/>
      <c r="F63" s="132">
        <v>
3796</v>
      </c>
      <c r="G63" s="132">
        <v>
2995</v>
      </c>
      <c r="H63" s="133">
        <v>
3612</v>
      </c>
    </row>
    <row r="64" spans="2:8" x14ac:dyDescent="0.15"/>
  </sheetData>
  <sheetProtection algorithmName="SHA-512" hashValue="sPBcATDk+s7XpMCeH7IRB4AX/Yz5LsCjpaabWKY3/I4atz/ZxO7zSizYvFn5ZUTwe4VkDviDmYVtXBZN0kkv1Q==" saltValue="qoVWsgNB75Av0LViGHpu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
51</v>
      </c>
      <c r="E2" s="145"/>
      <c r="F2" s="146" t="s">
        <v>
555</v>
      </c>
      <c r="G2" s="147"/>
      <c r="H2" s="148"/>
    </row>
    <row r="3" spans="1:8" x14ac:dyDescent="0.15">
      <c r="A3" s="144" t="s">
        <v>
548</v>
      </c>
      <c r="B3" s="149"/>
      <c r="C3" s="150"/>
      <c r="D3" s="151">
        <v>
32839</v>
      </c>
      <c r="E3" s="152"/>
      <c r="F3" s="153">
        <v>
62698</v>
      </c>
      <c r="G3" s="154"/>
      <c r="H3" s="155"/>
    </row>
    <row r="4" spans="1:8" x14ac:dyDescent="0.15">
      <c r="A4" s="156"/>
      <c r="B4" s="157"/>
      <c r="C4" s="158"/>
      <c r="D4" s="159">
        <v>
23388</v>
      </c>
      <c r="E4" s="160"/>
      <c r="F4" s="161">
        <v>
31973</v>
      </c>
      <c r="G4" s="162"/>
      <c r="H4" s="163"/>
    </row>
    <row r="5" spans="1:8" x14ac:dyDescent="0.15">
      <c r="A5" s="144" t="s">
        <v>
550</v>
      </c>
      <c r="B5" s="149"/>
      <c r="C5" s="150"/>
      <c r="D5" s="151">
        <v>
28934</v>
      </c>
      <c r="E5" s="152"/>
      <c r="F5" s="153">
        <v>
79245</v>
      </c>
      <c r="G5" s="154"/>
      <c r="H5" s="155"/>
    </row>
    <row r="6" spans="1:8" x14ac:dyDescent="0.15">
      <c r="A6" s="156"/>
      <c r="B6" s="157"/>
      <c r="C6" s="158"/>
      <c r="D6" s="159">
        <v>
21480</v>
      </c>
      <c r="E6" s="160"/>
      <c r="F6" s="161">
        <v>
40378</v>
      </c>
      <c r="G6" s="162"/>
      <c r="H6" s="163"/>
    </row>
    <row r="7" spans="1:8" x14ac:dyDescent="0.15">
      <c r="A7" s="144" t="s">
        <v>
551</v>
      </c>
      <c r="B7" s="149"/>
      <c r="C7" s="150"/>
      <c r="D7" s="151">
        <v>
85842</v>
      </c>
      <c r="E7" s="152"/>
      <c r="F7" s="153">
        <v>
71604</v>
      </c>
      <c r="G7" s="154"/>
      <c r="H7" s="155"/>
    </row>
    <row r="8" spans="1:8" x14ac:dyDescent="0.15">
      <c r="A8" s="156"/>
      <c r="B8" s="157"/>
      <c r="C8" s="158"/>
      <c r="D8" s="159">
        <v>
73929</v>
      </c>
      <c r="E8" s="160"/>
      <c r="F8" s="161">
        <v>
45121</v>
      </c>
      <c r="G8" s="162"/>
      <c r="H8" s="163"/>
    </row>
    <row r="9" spans="1:8" x14ac:dyDescent="0.15">
      <c r="A9" s="144" t="s">
        <v>
552</v>
      </c>
      <c r="B9" s="149"/>
      <c r="C9" s="150"/>
      <c r="D9" s="151">
        <v>
60613</v>
      </c>
      <c r="E9" s="152"/>
      <c r="F9" s="153">
        <v>
67009</v>
      </c>
      <c r="G9" s="154"/>
      <c r="H9" s="155"/>
    </row>
    <row r="10" spans="1:8" x14ac:dyDescent="0.15">
      <c r="A10" s="156"/>
      <c r="B10" s="157"/>
      <c r="C10" s="158"/>
      <c r="D10" s="159">
        <v>
48782</v>
      </c>
      <c r="E10" s="160"/>
      <c r="F10" s="161">
        <v>
43028</v>
      </c>
      <c r="G10" s="162"/>
      <c r="H10" s="163"/>
    </row>
    <row r="11" spans="1:8" x14ac:dyDescent="0.15">
      <c r="A11" s="144" t="s">
        <v>
553</v>
      </c>
      <c r="B11" s="149"/>
      <c r="C11" s="150"/>
      <c r="D11" s="151">
        <v>
23986</v>
      </c>
      <c r="E11" s="152"/>
      <c r="F11" s="153">
        <v>
54225</v>
      </c>
      <c r="G11" s="154"/>
      <c r="H11" s="155"/>
    </row>
    <row r="12" spans="1:8" x14ac:dyDescent="0.15">
      <c r="A12" s="156"/>
      <c r="B12" s="157"/>
      <c r="C12" s="164"/>
      <c r="D12" s="159">
        <v>
11767</v>
      </c>
      <c r="E12" s="160"/>
      <c r="F12" s="161">
        <v>
27337</v>
      </c>
      <c r="G12" s="162"/>
      <c r="H12" s="163"/>
    </row>
    <row r="13" spans="1:8" x14ac:dyDescent="0.15">
      <c r="A13" s="144"/>
      <c r="B13" s="149"/>
      <c r="C13" s="165"/>
      <c r="D13" s="166">
        <v>
46443</v>
      </c>
      <c r="E13" s="167"/>
      <c r="F13" s="168">
        <v>
66956</v>
      </c>
      <c r="G13" s="169"/>
      <c r="H13" s="155"/>
    </row>
    <row r="14" spans="1:8" x14ac:dyDescent="0.15">
      <c r="A14" s="156"/>
      <c r="B14" s="157"/>
      <c r="C14" s="158"/>
      <c r="D14" s="159">
        <v>
35869</v>
      </c>
      <c r="E14" s="160"/>
      <c r="F14" s="161">
        <v>
37567</v>
      </c>
      <c r="G14" s="162"/>
      <c r="H14" s="163"/>
    </row>
    <row r="17" spans="1:11" x14ac:dyDescent="0.15">
      <c r="A17" s="140" t="s">
        <v>
52</v>
      </c>
    </row>
    <row r="18" spans="1:11" x14ac:dyDescent="0.15">
      <c r="A18" s="170"/>
      <c r="B18" s="170" t="str">
        <f>
実質収支比率等に係る経年分析!F$46</f>
        <v>
H29</v>
      </c>
      <c r="C18" s="170" t="str">
        <f>
実質収支比率等に係る経年分析!G$46</f>
        <v>
H30</v>
      </c>
      <c r="D18" s="170" t="str">
        <f>
実質収支比率等に係る経年分析!H$46</f>
        <v>
R01</v>
      </c>
      <c r="E18" s="170" t="str">
        <f>
実質収支比率等に係る経年分析!I$46</f>
        <v>
R02</v>
      </c>
      <c r="F18" s="170" t="str">
        <f>
実質収支比率等に係る経年分析!J$46</f>
        <v>
R03</v>
      </c>
    </row>
    <row r="19" spans="1:11" x14ac:dyDescent="0.15">
      <c r="A19" s="170" t="s">
        <v>
53</v>
      </c>
      <c r="B19" s="170">
        <f>
ROUND(VALUE(SUBSTITUTE(実質収支比率等に係る経年分析!F$48,"▲","-")),2)</f>
        <v>
9.32</v>
      </c>
      <c r="C19" s="170">
        <f>
ROUND(VALUE(SUBSTITUTE(実質収支比率等に係る経年分析!G$48,"▲","-")),2)</f>
        <v>
7.7</v>
      </c>
      <c r="D19" s="170">
        <f>
ROUND(VALUE(SUBSTITUTE(実質収支比率等に係る経年分析!H$48,"▲","-")),2)</f>
        <v>
6.89</v>
      </c>
      <c r="E19" s="170">
        <f>
ROUND(VALUE(SUBSTITUTE(実質収支比率等に係る経年分析!I$48,"▲","-")),2)</f>
        <v>
9.4700000000000006</v>
      </c>
      <c r="F19" s="170">
        <f>
ROUND(VALUE(SUBSTITUTE(実質収支比率等に係る経年分析!J$48,"▲","-")),2)</f>
        <v>
14.14</v>
      </c>
    </row>
    <row r="20" spans="1:11" x14ac:dyDescent="0.15">
      <c r="A20" s="170" t="s">
        <v>
54</v>
      </c>
      <c r="B20" s="170">
        <f>
ROUND(VALUE(SUBSTITUTE(実質収支比率等に係る経年分析!F$47,"▲","-")),2)</f>
        <v>
13.4</v>
      </c>
      <c r="C20" s="170">
        <f>
ROUND(VALUE(SUBSTITUTE(実質収支比率等に係る経年分析!G$47,"▲","-")),2)</f>
        <v>
16.18</v>
      </c>
      <c r="D20" s="170">
        <f>
ROUND(VALUE(SUBSTITUTE(実質収支比率等に係る経年分析!H$47,"▲","-")),2)</f>
        <v>
17.16</v>
      </c>
      <c r="E20" s="170">
        <f>
ROUND(VALUE(SUBSTITUTE(実質収支比率等に係る経年分析!I$47,"▲","-")),2)</f>
        <v>
15.94</v>
      </c>
      <c r="F20" s="170">
        <f>
ROUND(VALUE(SUBSTITUTE(実質収支比率等に係る経年分析!J$47,"▲","-")),2)</f>
        <v>
17.309999999999999</v>
      </c>
    </row>
    <row r="21" spans="1:11" x14ac:dyDescent="0.15">
      <c r="A21" s="170" t="s">
        <v>
55</v>
      </c>
      <c r="B21" s="170">
        <f>
IF(ISNUMBER(VALUE(SUBSTITUTE(実質収支比率等に係る経年分析!F$49,"▲","-"))),ROUND(VALUE(SUBSTITUTE(実質収支比率等に係る経年分析!F$49,"▲","-")),2),NA())</f>
        <v>
-0.19</v>
      </c>
      <c r="C21" s="170">
        <f>
IF(ISNUMBER(VALUE(SUBSTITUTE(実質収支比率等に係る経年分析!G$49,"▲","-"))),ROUND(VALUE(SUBSTITUTE(実質収支比率等に係る経年分析!G$49,"▲","-")),2),NA())</f>
        <v>
1.27</v>
      </c>
      <c r="D21" s="170">
        <f>
IF(ISNUMBER(VALUE(SUBSTITUTE(実質収支比率等に係る経年分析!H$49,"▲","-"))),ROUND(VALUE(SUBSTITUTE(実質収支比率等に係る経年分析!H$49,"▲","-")),2),NA())</f>
        <v>
0.12</v>
      </c>
      <c r="E21" s="170">
        <f>
IF(ISNUMBER(VALUE(SUBSTITUTE(実質収支比率等に係る経年分析!I$49,"▲","-"))),ROUND(VALUE(SUBSTITUTE(実質収支比率等に係る経年分析!I$49,"▲","-")),2),NA())</f>
        <v>
1.95</v>
      </c>
      <c r="F21" s="170">
        <f>
IF(ISNUMBER(VALUE(SUBSTITUTE(実質収支比率等に係る経年分析!J$49,"▲","-"))),ROUND(VALUE(SUBSTITUTE(実質収支比率等に係る経年分析!J$49,"▲","-")),2),NA())</f>
        <v>
7.22</v>
      </c>
    </row>
    <row r="24" spans="1:11" x14ac:dyDescent="0.15">
      <c r="A24" s="140" t="s">
        <v>
56</v>
      </c>
    </row>
    <row r="25" spans="1:11" x14ac:dyDescent="0.15">
      <c r="A25" s="171"/>
      <c r="B25" s="171" t="str">
        <f>
連結実質赤字比率に係る赤字・黒字の構成分析!F$33</f>
        <v>
H29</v>
      </c>
      <c r="C25" s="171"/>
      <c r="D25" s="171" t="str">
        <f>
連結実質赤字比率に係る赤字・黒字の構成分析!G$33</f>
        <v>
H30</v>
      </c>
      <c r="E25" s="171"/>
      <c r="F25" s="171" t="str">
        <f>
連結実質赤字比率に係る赤字・黒字の構成分析!H$33</f>
        <v>
R01</v>
      </c>
      <c r="G25" s="171"/>
      <c r="H25" s="171" t="str">
        <f>
連結実質赤字比率に係る赤字・黒字の構成分析!I$33</f>
        <v>
R02</v>
      </c>
      <c r="I25" s="171"/>
      <c r="J25" s="171" t="str">
        <f>
連結実質赤字比率に係る赤字・黒字の構成分析!J$33</f>
        <v>
R03</v>
      </c>
      <c r="K25" s="171"/>
    </row>
    <row r="26" spans="1:11" x14ac:dyDescent="0.15">
      <c r="A26" s="171"/>
      <c r="B26" s="171" t="s">
        <v>
57</v>
      </c>
      <c r="C26" s="171" t="s">
        <v>
58</v>
      </c>
      <c r="D26" s="171" t="s">
        <v>
57</v>
      </c>
      <c r="E26" s="171" t="s">
        <v>
58</v>
      </c>
      <c r="F26" s="171" t="s">
        <v>
57</v>
      </c>
      <c r="G26" s="171" t="s">
        <v>
58</v>
      </c>
      <c r="H26" s="171" t="s">
        <v>
57</v>
      </c>
      <c r="I26" s="171" t="s">
        <v>
58</v>
      </c>
      <c r="J26" s="171" t="s">
        <v>
57</v>
      </c>
      <c r="K26" s="171" t="s">
        <v>
58</v>
      </c>
    </row>
    <row r="27" spans="1:11" x14ac:dyDescent="0.15">
      <c r="A27" s="171" t="str">
        <f>
IF(連結実質赤字比率に係る赤字・黒字の構成分析!C$43="",NA(),連結実質赤字比率に係る赤字・黒字の構成分析!C$43)</f>
        <v>
その他会計（黒字）</v>
      </c>
      <c r="B27" s="171" t="e">
        <f>
IF(ROUND(VALUE(SUBSTITUTE(連結実質赤字比率に係る赤字・黒字の構成分析!F$43,"▲", "-")), 2) &lt; 0, ABS(ROUND(VALUE(SUBSTITUTE(連結実質赤字比率に係る赤字・黒字の構成分析!F$43,"▲", "-")), 2)), NA())</f>
        <v>
#N/A</v>
      </c>
      <c r="C27" s="171">
        <f>
IF(ROUND(VALUE(SUBSTITUTE(連結実質赤字比率に係る赤字・黒字の構成分析!F$43,"▲", "-")), 2) &gt;= 0, ABS(ROUND(VALUE(SUBSTITUTE(連結実質赤字比率に係る赤字・黒字の構成分析!F$43,"▲", "-")), 2)), NA())</f>
        <v>
0.77</v>
      </c>
      <c r="D27" s="171" t="e">
        <f>
IF(ROUND(VALUE(SUBSTITUTE(連結実質赤字比率に係る赤字・黒字の構成分析!G$43,"▲", "-")), 2) &lt; 0, ABS(ROUND(VALUE(SUBSTITUTE(連結実質赤字比率に係る赤字・黒字の構成分析!G$43,"▲", "-")), 2)), NA())</f>
        <v>
#N/A</v>
      </c>
      <c r="E27" s="171">
        <f>
IF(ROUND(VALUE(SUBSTITUTE(連結実質赤字比率に係る赤字・黒字の構成分析!G$43,"▲", "-")), 2) &gt;= 0, ABS(ROUND(VALUE(SUBSTITUTE(連結実質赤字比率に係る赤字・黒字の構成分析!G$43,"▲", "-")), 2)), NA())</f>
        <v>
0.49</v>
      </c>
      <c r="F27" s="171" t="e">
        <f>
IF(ROUND(VALUE(SUBSTITUTE(連結実質赤字比率に係る赤字・黒字の構成分析!H$43,"▲", "-")), 2) &lt; 0, ABS(ROUND(VALUE(SUBSTITUTE(連結実質赤字比率に係る赤字・黒字の構成分析!H$43,"▲", "-")), 2)), NA())</f>
        <v>
#N/A</v>
      </c>
      <c r="G27" s="171">
        <f>
IF(ROUND(VALUE(SUBSTITUTE(連結実質赤字比率に係る赤字・黒字の構成分析!H$43,"▲", "-")), 2) &gt;= 0, ABS(ROUND(VALUE(SUBSTITUTE(連結実質赤字比率に係る赤字・黒字の構成分析!H$43,"▲", "-")), 2)), NA())</f>
        <v>
0.01</v>
      </c>
      <c r="H27" s="171" t="e">
        <f>
IF(ROUND(VALUE(SUBSTITUTE(連結実質赤字比率に係る赤字・黒字の構成分析!I$43,"▲", "-")), 2) &lt; 0, ABS(ROUND(VALUE(SUBSTITUTE(連結実質赤字比率に係る赤字・黒字の構成分析!I$43,"▲", "-")), 2)), NA())</f>
        <v>
#N/A</v>
      </c>
      <c r="I27" s="171">
        <f>
IF(ROUND(VALUE(SUBSTITUTE(連結実質赤字比率に係る赤字・黒字の構成分析!I$43,"▲", "-")), 2) &gt;= 0, ABS(ROUND(VALUE(SUBSTITUTE(連結実質赤字比率に係る赤字・黒字の構成分析!I$43,"▲", "-")), 2)), NA())</f>
        <v>
0.02</v>
      </c>
      <c r="J27" s="171" t="e">
        <f>
IF(ROUND(VALUE(SUBSTITUTE(連結実質赤字比率に係る赤字・黒字の構成分析!J$43,"▲", "-")), 2) &lt; 0, ABS(ROUND(VALUE(SUBSTITUTE(連結実質赤字比率に係る赤字・黒字の構成分析!J$43,"▲", "-")), 2)), NA())</f>
        <v>
#N/A</v>
      </c>
      <c r="K27" s="171">
        <f>
IF(ROUND(VALUE(SUBSTITUTE(連結実質赤字比率に係る赤字・黒字の構成分析!J$43,"▲", "-")), 2) &gt;= 0, ABS(ROUND(VALUE(SUBSTITUTE(連結実質赤字比率に係る赤字・黒字の構成分析!J$43,"▲", "-")), 2)), NA())</f>
        <v>
0</v>
      </c>
    </row>
    <row r="28" spans="1:11" x14ac:dyDescent="0.15">
      <c r="A28" s="171" t="str">
        <f>
IF(連結実質赤字比率に係る赤字・黒字の構成分析!C$42="",NA(),連結実質赤字比率に係る赤字・黒字の構成分析!C$42)</f>
        <v>
その他会計（赤字）</v>
      </c>
      <c r="B28" s="171" t="e">
        <f>
IF(ROUND(VALUE(SUBSTITUTE(連結実質赤字比率に係る赤字・黒字の構成分析!F$42,"▲", "-")), 2) &lt; 0, ABS(ROUND(VALUE(SUBSTITUTE(連結実質赤字比率に係る赤字・黒字の構成分析!F$42,"▲", "-")), 2)), NA())</f>
        <v>
#VALUE!</v>
      </c>
      <c r="C28" s="171" t="e">
        <f>
IF(ROUND(VALUE(SUBSTITUTE(連結実質赤字比率に係る赤字・黒字の構成分析!F$42,"▲", "-")), 2) &gt;= 0, ABS(ROUND(VALUE(SUBSTITUTE(連結実質赤字比率に係る赤字・黒字の構成分析!F$42,"▲", "-")), 2)), NA())</f>
        <v>
#VALUE!</v>
      </c>
      <c r="D28" s="171" t="e">
        <f>
IF(ROUND(VALUE(SUBSTITUTE(連結実質赤字比率に係る赤字・黒字の構成分析!G$42,"▲", "-")), 2) &lt; 0, ABS(ROUND(VALUE(SUBSTITUTE(連結実質赤字比率に係る赤字・黒字の構成分析!G$42,"▲", "-")), 2)), NA())</f>
        <v>
#VALUE!</v>
      </c>
      <c r="E28" s="171" t="e">
        <f>
IF(ROUND(VALUE(SUBSTITUTE(連結実質赤字比率に係る赤字・黒字の構成分析!G$42,"▲", "-")), 2) &gt;= 0, ABS(ROUND(VALUE(SUBSTITUTE(連結実質赤字比率に係る赤字・黒字の構成分析!G$42,"▲", "-")), 2)), NA())</f>
        <v>
#VALUE!</v>
      </c>
      <c r="F28" s="171" t="e">
        <f>
IF(ROUND(VALUE(SUBSTITUTE(連結実質赤字比率に係る赤字・黒字の構成分析!H$42,"▲", "-")), 2) &lt; 0, ABS(ROUND(VALUE(SUBSTITUTE(連結実質赤字比率に係る赤字・黒字の構成分析!H$42,"▲", "-")), 2)), NA())</f>
        <v>
#VALUE!</v>
      </c>
      <c r="G28" s="171" t="e">
        <f>
IF(ROUND(VALUE(SUBSTITUTE(連結実質赤字比率に係る赤字・黒字の構成分析!H$42,"▲", "-")), 2) &gt;= 0, ABS(ROUND(VALUE(SUBSTITUTE(連結実質赤字比率に係る赤字・黒字の構成分析!H$42,"▲", "-")), 2)), NA())</f>
        <v>
#VALUE!</v>
      </c>
      <c r="H28" s="171" t="e">
        <f>
IF(ROUND(VALUE(SUBSTITUTE(連結実質赤字比率に係る赤字・黒字の構成分析!I$42,"▲", "-")), 2) &lt; 0, ABS(ROUND(VALUE(SUBSTITUTE(連結実質赤字比率に係る赤字・黒字の構成分析!I$42,"▲", "-")), 2)), NA())</f>
        <v>
#VALUE!</v>
      </c>
      <c r="I28" s="171" t="e">
        <f>
IF(ROUND(VALUE(SUBSTITUTE(連結実質赤字比率に係る赤字・黒字の構成分析!I$42,"▲", "-")), 2) &gt;= 0, ABS(ROUND(VALUE(SUBSTITUTE(連結実質赤字比率に係る赤字・黒字の構成分析!I$42,"▲", "-")), 2)), NA())</f>
        <v>
#VALUE!</v>
      </c>
      <c r="J28" s="171" t="e">
        <f>
IF(ROUND(VALUE(SUBSTITUTE(連結実質赤字比率に係る赤字・黒字の構成分析!J$42,"▲", "-")), 2) &lt; 0, ABS(ROUND(VALUE(SUBSTITUTE(連結実質赤字比率に係る赤字・黒字の構成分析!J$42,"▲", "-")), 2)), NA())</f>
        <v>
#VALUE!</v>
      </c>
      <c r="K28" s="171" t="e">
        <f>
IF(ROUND(VALUE(SUBSTITUTE(連結実質赤字比率に係る赤字・黒字の構成分析!J$42,"▲", "-")), 2) &gt;= 0, ABS(ROUND(VALUE(SUBSTITUTE(連結実質赤字比率に係る赤字・黒字の構成分析!J$42,"▲", "-")), 2)), NA())</f>
        <v>
#VALUE!</v>
      </c>
    </row>
    <row r="29" spans="1:11" x14ac:dyDescent="0.15">
      <c r="A29" s="171" t="str">
        <f>
IF(連結実質赤字比率に係る赤字・黒字の構成分析!C$41="",NA(),連結実質赤字比率に係る赤字・黒字の構成分析!C$41)</f>
        <v>
結城市後期高齢者医療特別会計</v>
      </c>
      <c r="B29" s="171" t="e">
        <f>
IF(ROUND(VALUE(SUBSTITUTE(連結実質赤字比率に係る赤字・黒字の構成分析!F$41,"▲", "-")), 2) &lt; 0, ABS(ROUND(VALUE(SUBSTITUTE(連結実質赤字比率に係る赤字・黒字の構成分析!F$41,"▲", "-")), 2)), NA())</f>
        <v>
#N/A</v>
      </c>
      <c r="C29" s="171">
        <f>
IF(ROUND(VALUE(SUBSTITUTE(連結実質赤字比率に係る赤字・黒字の構成分析!F$41,"▲", "-")), 2) &gt;= 0, ABS(ROUND(VALUE(SUBSTITUTE(連結実質赤字比率に係る赤字・黒字の構成分析!F$41,"▲", "-")), 2)), NA())</f>
        <v>
0</v>
      </c>
      <c r="D29" s="171" t="e">
        <f>
IF(ROUND(VALUE(SUBSTITUTE(連結実質赤字比率に係る赤字・黒字の構成分析!G$41,"▲", "-")), 2) &lt; 0, ABS(ROUND(VALUE(SUBSTITUTE(連結実質赤字比率に係る赤字・黒字の構成分析!G$41,"▲", "-")), 2)), NA())</f>
        <v>
#N/A</v>
      </c>
      <c r="E29" s="171">
        <f>
IF(ROUND(VALUE(SUBSTITUTE(連結実質赤字比率に係る赤字・黒字の構成分析!G$41,"▲", "-")), 2) &gt;= 0, ABS(ROUND(VALUE(SUBSTITUTE(連結実質赤字比率に係る赤字・黒字の構成分析!G$41,"▲", "-")), 2)), NA())</f>
        <v>
0.01</v>
      </c>
      <c r="F29" s="171" t="e">
        <f>
IF(ROUND(VALUE(SUBSTITUTE(連結実質赤字比率に係る赤字・黒字の構成分析!H$41,"▲", "-")), 2) &lt; 0, ABS(ROUND(VALUE(SUBSTITUTE(連結実質赤字比率に係る赤字・黒字の構成分析!H$41,"▲", "-")), 2)), NA())</f>
        <v>
#N/A</v>
      </c>
      <c r="G29" s="171">
        <f>
IF(ROUND(VALUE(SUBSTITUTE(連結実質赤字比率に係る赤字・黒字の構成分析!H$41,"▲", "-")), 2) &gt;= 0, ABS(ROUND(VALUE(SUBSTITUTE(連結実質赤字比率に係る赤字・黒字の構成分析!H$41,"▲", "-")), 2)), NA())</f>
        <v>
0.01</v>
      </c>
      <c r="H29" s="171" t="e">
        <f>
IF(ROUND(VALUE(SUBSTITUTE(連結実質赤字比率に係る赤字・黒字の構成分析!I$41,"▲", "-")), 2) &lt; 0, ABS(ROUND(VALUE(SUBSTITUTE(連結実質赤字比率に係る赤字・黒字の構成分析!I$41,"▲", "-")), 2)), NA())</f>
        <v>
#N/A</v>
      </c>
      <c r="I29" s="171">
        <f>
IF(ROUND(VALUE(SUBSTITUTE(連結実質赤字比率に係る赤字・黒字の構成分析!I$41,"▲", "-")), 2) &gt;= 0, ABS(ROUND(VALUE(SUBSTITUTE(連結実質赤字比率に係る赤字・黒字の構成分析!I$41,"▲", "-")), 2)), NA())</f>
        <v>
0.01</v>
      </c>
      <c r="J29" s="171" t="e">
        <f>
IF(ROUND(VALUE(SUBSTITUTE(連結実質赤字比率に係る赤字・黒字の構成分析!J$41,"▲", "-")), 2) &lt; 0, ABS(ROUND(VALUE(SUBSTITUTE(連結実質赤字比率に係る赤字・黒字の構成分析!J$41,"▲", "-")), 2)), NA())</f>
        <v>
#N/A</v>
      </c>
      <c r="K29" s="171">
        <f>
IF(ROUND(VALUE(SUBSTITUTE(連結実質赤字比率に係る赤字・黒字の構成分析!J$41,"▲", "-")), 2) &gt;= 0, ABS(ROUND(VALUE(SUBSTITUTE(連結実質赤字比率に係る赤字・黒字の構成分析!J$41,"▲", "-")), 2)), NA())</f>
        <v>
0.01</v>
      </c>
    </row>
    <row r="30" spans="1:11" x14ac:dyDescent="0.15">
      <c r="A30" s="171" t="str">
        <f>
IF(連結実質赤字比率に係る赤字・黒字の構成分析!C$40="",NA(),連結実質赤字比率に係る赤字・黒字の構成分析!C$40)</f>
        <v>
下館・結城都市計画事業結城南部第三土地区画整理事業特別会計</v>
      </c>
      <c r="B30" s="171" t="e">
        <f>
IF(ROUND(VALUE(SUBSTITUTE(連結実質赤字比率に係る赤字・黒字の構成分析!F$40,"▲", "-")), 2) &lt; 0, ABS(ROUND(VALUE(SUBSTITUTE(連結実質赤字比率に係る赤字・黒字の構成分析!F$40,"▲", "-")), 2)), NA())</f>
        <v>
#N/A</v>
      </c>
      <c r="C30" s="171">
        <f>
IF(ROUND(VALUE(SUBSTITUTE(連結実質赤字比率に係る赤字・黒字の構成分析!F$40,"▲", "-")), 2) &gt;= 0, ABS(ROUND(VALUE(SUBSTITUTE(連結実質赤字比率に係る赤字・黒字の構成分析!F$40,"▲", "-")), 2)), NA())</f>
        <v>
0.4</v>
      </c>
      <c r="D30" s="171" t="e">
        <f>
IF(ROUND(VALUE(SUBSTITUTE(連結実質赤字比率に係る赤字・黒字の構成分析!G$40,"▲", "-")), 2) &lt; 0, ABS(ROUND(VALUE(SUBSTITUTE(連結実質赤字比率に係る赤字・黒字の構成分析!G$40,"▲", "-")), 2)), NA())</f>
        <v>
#N/A</v>
      </c>
      <c r="E30" s="171">
        <f>
IF(ROUND(VALUE(SUBSTITUTE(連結実質赤字比率に係る赤字・黒字の構成分析!G$40,"▲", "-")), 2) &gt;= 0, ABS(ROUND(VALUE(SUBSTITUTE(連結実質赤字比率に係る赤字・黒字の構成分析!G$40,"▲", "-")), 2)), NA())</f>
        <v>
0.39</v>
      </c>
      <c r="F30" s="171" t="e">
        <f>
IF(ROUND(VALUE(SUBSTITUTE(連結実質赤字比率に係る赤字・黒字の構成分析!H$40,"▲", "-")), 2) &lt; 0, ABS(ROUND(VALUE(SUBSTITUTE(連結実質赤字比率に係る赤字・黒字の構成分析!H$40,"▲", "-")), 2)), NA())</f>
        <v>
#N/A</v>
      </c>
      <c r="G30" s="171">
        <f>
IF(ROUND(VALUE(SUBSTITUTE(連結実質赤字比率に係る赤字・黒字の構成分析!H$40,"▲", "-")), 2) &gt;= 0, ABS(ROUND(VALUE(SUBSTITUTE(連結実質赤字比率に係る赤字・黒字の構成分析!H$40,"▲", "-")), 2)), NA())</f>
        <v>
0.39</v>
      </c>
      <c r="H30" s="171" t="e">
        <f>
IF(ROUND(VALUE(SUBSTITUTE(連結実質赤字比率に係る赤字・黒字の構成分析!I$40,"▲", "-")), 2) &lt; 0, ABS(ROUND(VALUE(SUBSTITUTE(連結実質赤字比率に係る赤字・黒字の構成分析!I$40,"▲", "-")), 2)), NA())</f>
        <v>
#N/A</v>
      </c>
      <c r="I30" s="171">
        <f>
IF(ROUND(VALUE(SUBSTITUTE(連結実質赤字比率に係る赤字・黒字の構成分析!I$40,"▲", "-")), 2) &gt;= 0, ABS(ROUND(VALUE(SUBSTITUTE(連結実質赤字比率に係る赤字・黒字の構成分析!I$40,"▲", "-")), 2)), NA())</f>
        <v>
0.37</v>
      </c>
      <c r="J30" s="171" t="e">
        <f>
IF(ROUND(VALUE(SUBSTITUTE(連結実質赤字比率に係る赤字・黒字の構成分析!J$40,"▲", "-")), 2) &lt; 0, ABS(ROUND(VALUE(SUBSTITUTE(連結実質赤字比率に係る赤字・黒字の構成分析!J$40,"▲", "-")), 2)), NA())</f>
        <v>
#N/A</v>
      </c>
      <c r="K30" s="171">
        <f>
IF(ROUND(VALUE(SUBSTITUTE(連結実質赤字比率に係る赤字・黒字の構成分析!J$40,"▲", "-")), 2) &gt;= 0, ABS(ROUND(VALUE(SUBSTITUTE(連結実質赤字比率に係る赤字・黒字の構成分析!J$40,"▲", "-")), 2)), NA())</f>
        <v>
0.35</v>
      </c>
    </row>
    <row r="31" spans="1:11" x14ac:dyDescent="0.15">
      <c r="A31" s="171" t="str">
        <f>
IF(連結実質赤字比率に係る赤字・黒字の構成分析!C$39="",NA(),連結実質赤字比率に係る赤字・黒字の構成分析!C$39)</f>
        <v>
下館・結城都市計画事業結城南部第二土地区画整理事業特別会計</v>
      </c>
      <c r="B31" s="171" t="e">
        <f>
IF(ROUND(VALUE(SUBSTITUTE(連結実質赤字比率に係る赤字・黒字の構成分析!F$39,"▲", "-")), 2) &lt; 0, ABS(ROUND(VALUE(SUBSTITUTE(連結実質赤字比率に係る赤字・黒字の構成分析!F$39,"▲", "-")), 2)), NA())</f>
        <v>
#N/A</v>
      </c>
      <c r="C31" s="171">
        <f>
IF(ROUND(VALUE(SUBSTITUTE(連結実質赤字比率に係る赤字・黒字の構成分析!F$39,"▲", "-")), 2) &gt;= 0, ABS(ROUND(VALUE(SUBSTITUTE(連結実質赤字比率に係る赤字・黒字の構成分析!F$39,"▲", "-")), 2)), NA())</f>
        <v>
0.8</v>
      </c>
      <c r="D31" s="171" t="e">
        <f>
IF(ROUND(VALUE(SUBSTITUTE(連結実質赤字比率に係る赤字・黒字の構成分析!G$39,"▲", "-")), 2) &lt; 0, ABS(ROUND(VALUE(SUBSTITUTE(連結実質赤字比率に係る赤字・黒字の構成分析!G$39,"▲", "-")), 2)), NA())</f>
        <v>
#N/A</v>
      </c>
      <c r="E31" s="171">
        <f>
IF(ROUND(VALUE(SUBSTITUTE(連結実質赤字比率に係る赤字・黒字の構成分析!G$39,"▲", "-")), 2) &gt;= 0, ABS(ROUND(VALUE(SUBSTITUTE(連結実質赤字比率に係る赤字・黒字の構成分析!G$39,"▲", "-")), 2)), NA())</f>
        <v>
0.56999999999999995</v>
      </c>
      <c r="F31" s="171" t="e">
        <f>
IF(ROUND(VALUE(SUBSTITUTE(連結実質赤字比率に係る赤字・黒字の構成分析!H$39,"▲", "-")), 2) &lt; 0, ABS(ROUND(VALUE(SUBSTITUTE(連結実質赤字比率に係る赤字・黒字の構成分析!H$39,"▲", "-")), 2)), NA())</f>
        <v>
#N/A</v>
      </c>
      <c r="G31" s="171">
        <f>
IF(ROUND(VALUE(SUBSTITUTE(連結実質赤字比率に係る赤字・黒字の構成分析!H$39,"▲", "-")), 2) &gt;= 0, ABS(ROUND(VALUE(SUBSTITUTE(連結実質赤字比率に係る赤字・黒字の構成分析!H$39,"▲", "-")), 2)), NA())</f>
        <v>
0.86</v>
      </c>
      <c r="H31" s="171" t="e">
        <f>
IF(ROUND(VALUE(SUBSTITUTE(連結実質赤字比率に係る赤字・黒字の構成分析!I$39,"▲", "-")), 2) &lt; 0, ABS(ROUND(VALUE(SUBSTITUTE(連結実質赤字比率に係る赤字・黒字の構成分析!I$39,"▲", "-")), 2)), NA())</f>
        <v>
#N/A</v>
      </c>
      <c r="I31" s="171">
        <f>
IF(ROUND(VALUE(SUBSTITUTE(連結実質赤字比率に係る赤字・黒字の構成分析!I$39,"▲", "-")), 2) &gt;= 0, ABS(ROUND(VALUE(SUBSTITUTE(連結実質赤字比率に係る赤字・黒字の構成分析!I$39,"▲", "-")), 2)), NA())</f>
        <v>
0.55000000000000004</v>
      </c>
      <c r="J31" s="171" t="e">
        <f>
IF(ROUND(VALUE(SUBSTITUTE(連結実質赤字比率に係る赤字・黒字の構成分析!J$39,"▲", "-")), 2) &lt; 0, ABS(ROUND(VALUE(SUBSTITUTE(連結実質赤字比率に係る赤字・黒字の構成分析!J$39,"▲", "-")), 2)), NA())</f>
        <v>
#N/A</v>
      </c>
      <c r="K31" s="171">
        <f>
IF(ROUND(VALUE(SUBSTITUTE(連結実質赤字比率に係る赤字・黒字の構成分析!J$39,"▲", "-")), 2) &gt;= 0, ABS(ROUND(VALUE(SUBSTITUTE(連結実質赤字比率に係る赤字・黒字の構成分析!J$39,"▲", "-")), 2)), NA())</f>
        <v>
0.73</v>
      </c>
    </row>
    <row r="32" spans="1:11" x14ac:dyDescent="0.15">
      <c r="A32" s="171" t="str">
        <f>
IF(連結実質赤字比率に係る赤字・黒字の構成分析!C$38="",NA(),連結実質赤字比率に係る赤字・黒字の構成分析!C$38)</f>
        <v>
結城市介護保険特別会計（介護保険事業勘定）</v>
      </c>
      <c r="B32" s="171" t="e">
        <f>
IF(ROUND(VALUE(SUBSTITUTE(連結実質赤字比率に係る赤字・黒字の構成分析!F$38,"▲", "-")), 2) &lt; 0, ABS(ROUND(VALUE(SUBSTITUTE(連結実質赤字比率に係る赤字・黒字の構成分析!F$38,"▲", "-")), 2)), NA())</f>
        <v>
#N/A</v>
      </c>
      <c r="C32" s="171">
        <f>
IF(ROUND(VALUE(SUBSTITUTE(連結実質赤字比率に係る赤字・黒字の構成分析!F$38,"▲", "-")), 2) &gt;= 0, ABS(ROUND(VALUE(SUBSTITUTE(連結実質赤字比率に係る赤字・黒字の構成分析!F$38,"▲", "-")), 2)), NA())</f>
        <v>
1.3</v>
      </c>
      <c r="D32" s="171" t="e">
        <f>
IF(ROUND(VALUE(SUBSTITUTE(連結実質赤字比率に係る赤字・黒字の構成分析!G$38,"▲", "-")), 2) &lt; 0, ABS(ROUND(VALUE(SUBSTITUTE(連結実質赤字比率に係る赤字・黒字の構成分析!G$38,"▲", "-")), 2)), NA())</f>
        <v>
#N/A</v>
      </c>
      <c r="E32" s="171">
        <f>
IF(ROUND(VALUE(SUBSTITUTE(連結実質赤字比率に係る赤字・黒字の構成分析!G$38,"▲", "-")), 2) &gt;= 0, ABS(ROUND(VALUE(SUBSTITUTE(連結実質赤字比率に係る赤字・黒字の構成分析!G$38,"▲", "-")), 2)), NA())</f>
        <v>
1.79</v>
      </c>
      <c r="F32" s="171" t="e">
        <f>
IF(ROUND(VALUE(SUBSTITUTE(連結実質赤字比率に係る赤字・黒字の構成分析!H$38,"▲", "-")), 2) &lt; 0, ABS(ROUND(VALUE(SUBSTITUTE(連結実質赤字比率に係る赤字・黒字の構成分析!H$38,"▲", "-")), 2)), NA())</f>
        <v>
#N/A</v>
      </c>
      <c r="G32" s="171">
        <f>
IF(ROUND(VALUE(SUBSTITUTE(連結実質赤字比率に係る赤字・黒字の構成分析!H$38,"▲", "-")), 2) &gt;= 0, ABS(ROUND(VALUE(SUBSTITUTE(連結実質赤字比率に係る赤字・黒字の構成分析!H$38,"▲", "-")), 2)), NA())</f>
        <v>
1.65</v>
      </c>
      <c r="H32" s="171" t="e">
        <f>
IF(ROUND(VALUE(SUBSTITUTE(連結実質赤字比率に係る赤字・黒字の構成分析!I$38,"▲", "-")), 2) &lt; 0, ABS(ROUND(VALUE(SUBSTITUTE(連結実質赤字比率に係る赤字・黒字の構成分析!I$38,"▲", "-")), 2)), NA())</f>
        <v>
#N/A</v>
      </c>
      <c r="I32" s="171">
        <f>
IF(ROUND(VALUE(SUBSTITUTE(連結実質赤字比率に係る赤字・黒字の構成分析!I$38,"▲", "-")), 2) &gt;= 0, ABS(ROUND(VALUE(SUBSTITUTE(連結実質赤字比率に係る赤字・黒字の構成分析!I$38,"▲", "-")), 2)), NA())</f>
        <v>
1.31</v>
      </c>
      <c r="J32" s="171" t="e">
        <f>
IF(ROUND(VALUE(SUBSTITUTE(連結実質赤字比率に係る赤字・黒字の構成分析!J$38,"▲", "-")), 2) &lt; 0, ABS(ROUND(VALUE(SUBSTITUTE(連結実質赤字比率に係る赤字・黒字の構成分析!J$38,"▲", "-")), 2)), NA())</f>
        <v>
#N/A</v>
      </c>
      <c r="K32" s="171">
        <f>
IF(ROUND(VALUE(SUBSTITUTE(連結実質赤字比率に係る赤字・黒字の構成分析!J$38,"▲", "-")), 2) &gt;= 0, ABS(ROUND(VALUE(SUBSTITUTE(連結実質赤字比率に係る赤字・黒字の構成分析!J$38,"▲", "-")), 2)), NA())</f>
        <v>
0.83</v>
      </c>
    </row>
    <row r="33" spans="1:16" x14ac:dyDescent="0.15">
      <c r="A33" s="171" t="str">
        <f>
IF(連結実質赤字比率に係る赤字・黒字の構成分析!C$37="",NA(),連結実質赤字比率に係る赤字・黒字の構成分析!C$37)</f>
        <v>
結城市公共下水道事業会計</v>
      </c>
      <c r="B33" s="171" t="e">
        <f>
IF(ROUND(VALUE(SUBSTITUTE(連結実質赤字比率に係る赤字・黒字の構成分析!F$37,"▲", "-")), 2) &lt; 0, ABS(ROUND(VALUE(SUBSTITUTE(連結実質赤字比率に係る赤字・黒字の構成分析!F$37,"▲", "-")), 2)), NA())</f>
        <v>
#VALUE!</v>
      </c>
      <c r="C33" s="171" t="e">
        <f>
IF(ROUND(VALUE(SUBSTITUTE(連結実質赤字比率に係る赤字・黒字の構成分析!F$37,"▲", "-")), 2) &gt;= 0, ABS(ROUND(VALUE(SUBSTITUTE(連結実質赤字比率に係る赤字・黒字の構成分析!F$37,"▲", "-")), 2)), NA())</f>
        <v>
#VALUE!</v>
      </c>
      <c r="D33" s="171" t="e">
        <f>
IF(ROUND(VALUE(SUBSTITUTE(連結実質赤字比率に係る赤字・黒字の構成分析!G$37,"▲", "-")), 2) &lt; 0, ABS(ROUND(VALUE(SUBSTITUTE(連結実質赤字比率に係る赤字・黒字の構成分析!G$37,"▲", "-")), 2)), NA())</f>
        <v>
#VALUE!</v>
      </c>
      <c r="E33" s="171" t="e">
        <f>
IF(ROUND(VALUE(SUBSTITUTE(連結実質赤字比率に係る赤字・黒字の構成分析!G$37,"▲", "-")), 2) &gt;= 0, ABS(ROUND(VALUE(SUBSTITUTE(連結実質赤字比率に係る赤字・黒字の構成分析!G$37,"▲", "-")), 2)), NA())</f>
        <v>
#VALUE!</v>
      </c>
      <c r="F33" s="171" t="e">
        <f>
IF(ROUND(VALUE(SUBSTITUTE(連結実質赤字比率に係る赤字・黒字の構成分析!H$37,"▲", "-")), 2) &lt; 0, ABS(ROUND(VALUE(SUBSTITUTE(連結実質赤字比率に係る赤字・黒字の構成分析!H$37,"▲", "-")), 2)), NA())</f>
        <v>
#VALUE!</v>
      </c>
      <c r="G33" s="171" t="e">
        <f>
IF(ROUND(VALUE(SUBSTITUTE(連結実質赤字比率に係る赤字・黒字の構成分析!H$37,"▲", "-")), 2) &gt;= 0, ABS(ROUND(VALUE(SUBSTITUTE(連結実質赤字比率に係る赤字・黒字の構成分析!H$37,"▲", "-")), 2)), NA())</f>
        <v>
#VALUE!</v>
      </c>
      <c r="H33" s="171" t="e">
        <f>
IF(ROUND(VALUE(SUBSTITUTE(連結実質赤字比率に係る赤字・黒字の構成分析!I$37,"▲", "-")), 2) &lt; 0, ABS(ROUND(VALUE(SUBSTITUTE(連結実質赤字比率に係る赤字・黒字の構成分析!I$37,"▲", "-")), 2)), NA())</f>
        <v>
#N/A</v>
      </c>
      <c r="I33" s="171">
        <f>
IF(ROUND(VALUE(SUBSTITUTE(連結実質赤字比率に係る赤字・黒字の構成分析!I$37,"▲", "-")), 2) &gt;= 0, ABS(ROUND(VALUE(SUBSTITUTE(連結実質赤字比率に係る赤字・黒字の構成分析!I$37,"▲", "-")), 2)), NA())</f>
        <v>
0.56999999999999995</v>
      </c>
      <c r="J33" s="171" t="e">
        <f>
IF(ROUND(VALUE(SUBSTITUTE(連結実質赤字比率に係る赤字・黒字の構成分析!J$37,"▲", "-")), 2) &lt; 0, ABS(ROUND(VALUE(SUBSTITUTE(連結実質赤字比率に係る赤字・黒字の構成分析!J$37,"▲", "-")), 2)), NA())</f>
        <v>
#N/A</v>
      </c>
      <c r="K33" s="171">
        <f>
IF(ROUND(VALUE(SUBSTITUTE(連結実質赤字比率に係る赤字・黒字の構成分析!J$37,"▲", "-")), 2) &gt;= 0, ABS(ROUND(VALUE(SUBSTITUTE(連結実質赤字比率に係る赤字・黒字の構成分析!J$37,"▲", "-")), 2)), NA())</f>
        <v>
0.87</v>
      </c>
    </row>
    <row r="34" spans="1:16" x14ac:dyDescent="0.15">
      <c r="A34" s="171" t="str">
        <f>
IF(連結実質赤字比率に係る赤字・黒字の構成分析!C$36="",NA(),連結実質赤字比率に係る赤字・黒字の構成分析!C$36)</f>
        <v>
結城市国民健康保険特別会計</v>
      </c>
      <c r="B34" s="171" t="e">
        <f>
IF(ROUND(VALUE(SUBSTITUTE(連結実質赤字比率に係る赤字・黒字の構成分析!F$36,"▲", "-")), 2) &lt; 0, ABS(ROUND(VALUE(SUBSTITUTE(連結実質赤字比率に係る赤字・黒字の構成分析!F$36,"▲", "-")), 2)), NA())</f>
        <v>
#N/A</v>
      </c>
      <c r="C34" s="171">
        <f>
IF(ROUND(VALUE(SUBSTITUTE(連結実質赤字比率に係る赤字・黒字の構成分析!F$36,"▲", "-")), 2) &gt;= 0, ABS(ROUND(VALUE(SUBSTITUTE(連結実質赤字比率に係る赤字・黒字の構成分析!F$36,"▲", "-")), 2)), NA())</f>
        <v>
1.72</v>
      </c>
      <c r="D34" s="171" t="e">
        <f>
IF(ROUND(VALUE(SUBSTITUTE(連結実質赤字比率に係る赤字・黒字の構成分析!G$36,"▲", "-")), 2) &lt; 0, ABS(ROUND(VALUE(SUBSTITUTE(連結実質赤字比率に係る赤字・黒字の構成分析!G$36,"▲", "-")), 2)), NA())</f>
        <v>
#N/A</v>
      </c>
      <c r="E34" s="171">
        <f>
IF(ROUND(VALUE(SUBSTITUTE(連結実質赤字比率に係る赤字・黒字の構成分析!G$36,"▲", "-")), 2) &gt;= 0, ABS(ROUND(VALUE(SUBSTITUTE(連結実質赤字比率に係る赤字・黒字の構成分析!G$36,"▲", "-")), 2)), NA())</f>
        <v>
0.45</v>
      </c>
      <c r="F34" s="171" t="e">
        <f>
IF(ROUND(VALUE(SUBSTITUTE(連結実質赤字比率に係る赤字・黒字の構成分析!H$36,"▲", "-")), 2) &lt; 0, ABS(ROUND(VALUE(SUBSTITUTE(連結実質赤字比率に係る赤字・黒字の構成分析!H$36,"▲", "-")), 2)), NA())</f>
        <v>
#N/A</v>
      </c>
      <c r="G34" s="171">
        <f>
IF(ROUND(VALUE(SUBSTITUTE(連結実質赤字比率に係る赤字・黒字の構成分析!H$36,"▲", "-")), 2) &gt;= 0, ABS(ROUND(VALUE(SUBSTITUTE(連結実質赤字比率に係る赤字・黒字の構成分析!H$36,"▲", "-")), 2)), NA())</f>
        <v>
0.1</v>
      </c>
      <c r="H34" s="171" t="e">
        <f>
IF(ROUND(VALUE(SUBSTITUTE(連結実質赤字比率に係る赤字・黒字の構成分析!I$36,"▲", "-")), 2) &lt; 0, ABS(ROUND(VALUE(SUBSTITUTE(連結実質赤字比率に係る赤字・黒字の構成分析!I$36,"▲", "-")), 2)), NA())</f>
        <v>
#N/A</v>
      </c>
      <c r="I34" s="171">
        <f>
IF(ROUND(VALUE(SUBSTITUTE(連結実質赤字比率に係る赤字・黒字の構成分析!I$36,"▲", "-")), 2) &gt;= 0, ABS(ROUND(VALUE(SUBSTITUTE(連結実質赤字比率に係る赤字・黒字の構成分析!I$36,"▲", "-")), 2)), NA())</f>
        <v>
2.15</v>
      </c>
      <c r="J34" s="171" t="e">
        <f>
IF(ROUND(VALUE(SUBSTITUTE(連結実質赤字比率に係る赤字・黒字の構成分析!J$36,"▲", "-")), 2) &lt; 0, ABS(ROUND(VALUE(SUBSTITUTE(連結実質赤字比率に係る赤字・黒字の構成分析!J$36,"▲", "-")), 2)), NA())</f>
        <v>
#N/A</v>
      </c>
      <c r="K34" s="171">
        <f>
IF(ROUND(VALUE(SUBSTITUTE(連結実質赤字比率に係る赤字・黒字の構成分析!J$36,"▲", "-")), 2) &gt;= 0, ABS(ROUND(VALUE(SUBSTITUTE(連結実質赤字比率に係る赤字・黒字の構成分析!J$36,"▲", "-")), 2)), NA())</f>
        <v>
1.91</v>
      </c>
    </row>
    <row r="35" spans="1:16" x14ac:dyDescent="0.15">
      <c r="A35" s="171" t="str">
        <f>
IF(連結実質赤字比率に係る赤字・黒字の構成分析!C$35="",NA(),連結実質赤字比率に係る赤字・黒字の構成分析!C$35)</f>
        <v>
結城市水道事業会計</v>
      </c>
      <c r="B35" s="171" t="e">
        <f>
IF(ROUND(VALUE(SUBSTITUTE(連結実質赤字比率に係る赤字・黒字の構成分析!F$35,"▲", "-")), 2) &lt; 0, ABS(ROUND(VALUE(SUBSTITUTE(連結実質赤字比率に係る赤字・黒字の構成分析!F$35,"▲", "-")), 2)), NA())</f>
        <v>
#N/A</v>
      </c>
      <c r="C35" s="171">
        <f>
IF(ROUND(VALUE(SUBSTITUTE(連結実質赤字比率に係る赤字・黒字の構成分析!F$35,"▲", "-")), 2) &gt;= 0, ABS(ROUND(VALUE(SUBSTITUTE(連結実質赤字比率に係る赤字・黒字の構成分析!F$35,"▲", "-")), 2)), NA())</f>
        <v>
12.26</v>
      </c>
      <c r="D35" s="171" t="e">
        <f>
IF(ROUND(VALUE(SUBSTITUTE(連結実質赤字比率に係る赤字・黒字の構成分析!G$35,"▲", "-")), 2) &lt; 0, ABS(ROUND(VALUE(SUBSTITUTE(連結実質赤字比率に係る赤字・黒字の構成分析!G$35,"▲", "-")), 2)), NA())</f>
        <v>
#N/A</v>
      </c>
      <c r="E35" s="171">
        <f>
IF(ROUND(VALUE(SUBSTITUTE(連結実質赤字比率に係る赤字・黒字の構成分析!G$35,"▲", "-")), 2) &gt;= 0, ABS(ROUND(VALUE(SUBSTITUTE(連結実質赤字比率に係る赤字・黒字の構成分析!G$35,"▲", "-")), 2)), NA())</f>
        <v>
12.68</v>
      </c>
      <c r="F35" s="171" t="e">
        <f>
IF(ROUND(VALUE(SUBSTITUTE(連結実質赤字比率に係る赤字・黒字の構成分析!H$35,"▲", "-")), 2) &lt; 0, ABS(ROUND(VALUE(SUBSTITUTE(連結実質赤字比率に係る赤字・黒字の構成分析!H$35,"▲", "-")), 2)), NA())</f>
        <v>
#N/A</v>
      </c>
      <c r="G35" s="171">
        <f>
IF(ROUND(VALUE(SUBSTITUTE(連結実質赤字比率に係る赤字・黒字の構成分析!H$35,"▲", "-")), 2) &gt;= 0, ABS(ROUND(VALUE(SUBSTITUTE(連結実質赤字比率に係る赤字・黒字の構成分析!H$35,"▲", "-")), 2)), NA())</f>
        <v>
13.17</v>
      </c>
      <c r="H35" s="171" t="e">
        <f>
IF(ROUND(VALUE(SUBSTITUTE(連結実質赤字比率に係る赤字・黒字の構成分析!I$35,"▲", "-")), 2) &lt; 0, ABS(ROUND(VALUE(SUBSTITUTE(連結実質赤字比率に係る赤字・黒字の構成分析!I$35,"▲", "-")), 2)), NA())</f>
        <v>
#N/A</v>
      </c>
      <c r="I35" s="171">
        <f>
IF(ROUND(VALUE(SUBSTITUTE(連結実質赤字比率に係る赤字・黒字の構成分析!I$35,"▲", "-")), 2) &gt;= 0, ABS(ROUND(VALUE(SUBSTITUTE(連結実質赤字比率に係る赤字・黒字の構成分析!I$35,"▲", "-")), 2)), NA())</f>
        <v>
15.1</v>
      </c>
      <c r="J35" s="171" t="e">
        <f>
IF(ROUND(VALUE(SUBSTITUTE(連結実質赤字比率に係る赤字・黒字の構成分析!J$35,"▲", "-")), 2) &lt; 0, ABS(ROUND(VALUE(SUBSTITUTE(連結実質赤字比率に係る赤字・黒字の構成分析!J$35,"▲", "-")), 2)), NA())</f>
        <v>
#N/A</v>
      </c>
      <c r="K35" s="171">
        <f>
IF(ROUND(VALUE(SUBSTITUTE(連結実質赤字比率に係る赤字・黒字の構成分析!J$35,"▲", "-")), 2) &gt;= 0, ABS(ROUND(VALUE(SUBSTITUTE(連結実質赤字比率に係る赤字・黒字の構成分析!J$35,"▲", "-")), 2)), NA())</f>
        <v>
12.63</v>
      </c>
    </row>
    <row r="36" spans="1:16" x14ac:dyDescent="0.15">
      <c r="A36" s="171" t="str">
        <f>
IF(連結実質赤字比率に係る赤字・黒字の構成分析!C$34="",NA(),連結実質赤字比率に係る赤字・黒字の構成分析!C$34)</f>
        <v>
一般会計</v>
      </c>
      <c r="B36" s="171" t="e">
        <f>
IF(ROUND(VALUE(SUBSTITUTE(連結実質赤字比率に係る赤字・黒字の構成分析!F$34,"▲", "-")), 2) &lt; 0, ABS(ROUND(VALUE(SUBSTITUTE(連結実質赤字比率に係る赤字・黒字の構成分析!F$34,"▲", "-")), 2)), NA())</f>
        <v>
#N/A</v>
      </c>
      <c r="C36" s="171">
        <f>
IF(ROUND(VALUE(SUBSTITUTE(連結実質赤字比率に係る赤字・黒字の構成分析!F$34,"▲", "-")), 2) &gt;= 0, ABS(ROUND(VALUE(SUBSTITUTE(連結実質赤字比率に係る赤字・黒字の構成分析!F$34,"▲", "-")), 2)), NA())</f>
        <v>
9.2899999999999991</v>
      </c>
      <c r="D36" s="171" t="e">
        <f>
IF(ROUND(VALUE(SUBSTITUTE(連結実質赤字比率に係る赤字・黒字の構成分析!G$34,"▲", "-")), 2) &lt; 0, ABS(ROUND(VALUE(SUBSTITUTE(連結実質赤字比率に係る赤字・黒字の構成分析!G$34,"▲", "-")), 2)), NA())</f>
        <v>
#N/A</v>
      </c>
      <c r="E36" s="171">
        <f>
IF(ROUND(VALUE(SUBSTITUTE(連結実質赤字比率に係る赤字・黒字の構成分析!G$34,"▲", "-")), 2) &gt;= 0, ABS(ROUND(VALUE(SUBSTITUTE(連結実質赤字比率に係る赤字・黒字の構成分析!G$34,"▲", "-")), 2)), NA())</f>
        <v>
7.69</v>
      </c>
      <c r="F36" s="171" t="e">
        <f>
IF(ROUND(VALUE(SUBSTITUTE(連結実質赤字比率に係る赤字・黒字の構成分析!H$34,"▲", "-")), 2) &lt; 0, ABS(ROUND(VALUE(SUBSTITUTE(連結実質赤字比率に係る赤字・黒字の構成分析!H$34,"▲", "-")), 2)), NA())</f>
        <v>
#N/A</v>
      </c>
      <c r="G36" s="171">
        <f>
IF(ROUND(VALUE(SUBSTITUTE(連結実質赤字比率に係る赤字・黒字の構成分析!H$34,"▲", "-")), 2) &gt;= 0, ABS(ROUND(VALUE(SUBSTITUTE(連結実質赤字比率に係る赤字・黒字の構成分析!H$34,"▲", "-")), 2)), NA())</f>
        <v>
6.87</v>
      </c>
      <c r="H36" s="171" t="e">
        <f>
IF(ROUND(VALUE(SUBSTITUTE(連結実質赤字比率に係る赤字・黒字の構成分析!I$34,"▲", "-")), 2) &lt; 0, ABS(ROUND(VALUE(SUBSTITUTE(連結実質赤字比率に係る赤字・黒字の構成分析!I$34,"▲", "-")), 2)), NA())</f>
        <v>
#N/A</v>
      </c>
      <c r="I36" s="171">
        <f>
IF(ROUND(VALUE(SUBSTITUTE(連結実質赤字比率に係る赤字・黒字の構成分析!I$34,"▲", "-")), 2) &gt;= 0, ABS(ROUND(VALUE(SUBSTITUTE(連結実質赤字比率に係る赤字・黒字の構成分析!I$34,"▲", "-")), 2)), NA())</f>
        <v>
9.44</v>
      </c>
      <c r="J36" s="171" t="e">
        <f>
IF(ROUND(VALUE(SUBSTITUTE(連結実質赤字比率に係る赤字・黒字の構成分析!J$34,"▲", "-")), 2) &lt; 0, ABS(ROUND(VALUE(SUBSTITUTE(連結実質赤字比率に係る赤字・黒字の構成分析!J$34,"▲", "-")), 2)), NA())</f>
        <v>
#N/A</v>
      </c>
      <c r="K36" s="171">
        <f>
IF(ROUND(VALUE(SUBSTITUTE(連結実質赤字比率に係る赤字・黒字の構成分析!J$34,"▲", "-")), 2) &gt;= 0, ABS(ROUND(VALUE(SUBSTITUTE(連結実質赤字比率に係る赤字・黒字の構成分析!J$34,"▲", "-")), 2)), NA())</f>
        <v>
14.13</v>
      </c>
    </row>
    <row r="39" spans="1:16" x14ac:dyDescent="0.15">
      <c r="A39" s="140" t="s">
        <v>
59</v>
      </c>
    </row>
    <row r="40" spans="1:16" x14ac:dyDescent="0.15">
      <c r="A40" s="172"/>
      <c r="B40" s="172" t="str">
        <f>
'実質公債費比率（分子）の構造'!K$44</f>
        <v>
H29</v>
      </c>
      <c r="C40" s="172"/>
      <c r="D40" s="172"/>
      <c r="E40" s="172" t="str">
        <f>
'実質公債費比率（分子）の構造'!L$44</f>
        <v>
H30</v>
      </c>
      <c r="F40" s="172"/>
      <c r="G40" s="172"/>
      <c r="H40" s="172" t="str">
        <f>
'実質公債費比率（分子）の構造'!M$44</f>
        <v>
R01</v>
      </c>
      <c r="I40" s="172"/>
      <c r="J40" s="172"/>
      <c r="K40" s="172" t="str">
        <f>
'実質公債費比率（分子）の構造'!N$44</f>
        <v>
R02</v>
      </c>
      <c r="L40" s="172"/>
      <c r="M40" s="172"/>
      <c r="N40" s="172" t="str">
        <f>
'実質公債費比率（分子）の構造'!O$44</f>
        <v>
R03</v>
      </c>
      <c r="O40" s="172"/>
      <c r="P40" s="172"/>
    </row>
    <row r="41" spans="1:16" x14ac:dyDescent="0.15">
      <c r="A41" s="172"/>
      <c r="B41" s="172" t="s">
        <v>
60</v>
      </c>
      <c r="C41" s="172"/>
      <c r="D41" s="172" t="s">
        <v>
61</v>
      </c>
      <c r="E41" s="172" t="s">
        <v>
60</v>
      </c>
      <c r="F41" s="172"/>
      <c r="G41" s="172" t="s">
        <v>
61</v>
      </c>
      <c r="H41" s="172" t="s">
        <v>
60</v>
      </c>
      <c r="I41" s="172"/>
      <c r="J41" s="172" t="s">
        <v>
61</v>
      </c>
      <c r="K41" s="172" t="s">
        <v>
60</v>
      </c>
      <c r="L41" s="172"/>
      <c r="M41" s="172" t="s">
        <v>
61</v>
      </c>
      <c r="N41" s="172" t="s">
        <v>
60</v>
      </c>
      <c r="O41" s="172"/>
      <c r="P41" s="172" t="s">
        <v>
61</v>
      </c>
    </row>
    <row r="42" spans="1:16" x14ac:dyDescent="0.15">
      <c r="A42" s="172" t="s">
        <v>
62</v>
      </c>
      <c r="B42" s="172"/>
      <c r="C42" s="172"/>
      <c r="D42" s="172">
        <f>
'実質公債費比率（分子）の構造'!K$52</f>
        <v>
1728</v>
      </c>
      <c r="E42" s="172"/>
      <c r="F42" s="172"/>
      <c r="G42" s="172">
        <f>
'実質公債費比率（分子）の構造'!L$52</f>
        <v>
1572</v>
      </c>
      <c r="H42" s="172"/>
      <c r="I42" s="172"/>
      <c r="J42" s="172">
        <f>
'実質公債費比率（分子）の構造'!M$52</f>
        <v>
1532</v>
      </c>
      <c r="K42" s="172"/>
      <c r="L42" s="172"/>
      <c r="M42" s="172">
        <f>
'実質公債費比率（分子）の構造'!N$52</f>
        <v>
1495</v>
      </c>
      <c r="N42" s="172"/>
      <c r="O42" s="172"/>
      <c r="P42" s="172">
        <f>
'実質公債費比率（分子）の構造'!O$52</f>
        <v>
1501</v>
      </c>
    </row>
    <row r="43" spans="1:16" x14ac:dyDescent="0.15">
      <c r="A43" s="172" t="s">
        <v>
63</v>
      </c>
      <c r="B43" s="172" t="str">
        <f>
'実質公債費比率（分子）の構造'!K$51</f>
        <v>
-</v>
      </c>
      <c r="C43" s="172"/>
      <c r="D43" s="172"/>
      <c r="E43" s="172" t="str">
        <f>
'実質公債費比率（分子）の構造'!L$51</f>
        <v>
-</v>
      </c>
      <c r="F43" s="172"/>
      <c r="G43" s="172"/>
      <c r="H43" s="172" t="str">
        <f>
'実質公債費比率（分子）の構造'!M$51</f>
        <v>
-</v>
      </c>
      <c r="I43" s="172"/>
      <c r="J43" s="172"/>
      <c r="K43" s="172" t="str">
        <f>
'実質公債費比率（分子）の構造'!N$51</f>
        <v>
-</v>
      </c>
      <c r="L43" s="172"/>
      <c r="M43" s="172"/>
      <c r="N43" s="172" t="str">
        <f>
'実質公債費比率（分子）の構造'!O$51</f>
        <v>
-</v>
      </c>
      <c r="O43" s="172"/>
      <c r="P43" s="172"/>
    </row>
    <row r="44" spans="1:16" x14ac:dyDescent="0.15">
      <c r="A44" s="172" t="s">
        <v>
64</v>
      </c>
      <c r="B44" s="172">
        <f>
'実質公債費比率（分子）の構造'!K$50</f>
        <v>
154</v>
      </c>
      <c r="C44" s="172"/>
      <c r="D44" s="172"/>
      <c r="E44" s="172">
        <f>
'実質公債費比率（分子）の構造'!L$50</f>
        <v>
162</v>
      </c>
      <c r="F44" s="172"/>
      <c r="G44" s="172"/>
      <c r="H44" s="172">
        <f>
'実質公債費比率（分子）の構造'!M$50</f>
        <v>
117</v>
      </c>
      <c r="I44" s="172"/>
      <c r="J44" s="172"/>
      <c r="K44" s="172">
        <f>
'実質公債費比率（分子）の構造'!N$50</f>
        <v>
118</v>
      </c>
      <c r="L44" s="172"/>
      <c r="M44" s="172"/>
      <c r="N44" s="172">
        <f>
'実質公債費比率（分子）の構造'!O$50</f>
        <v>
117</v>
      </c>
      <c r="O44" s="172"/>
      <c r="P44" s="172"/>
    </row>
    <row r="45" spans="1:16" x14ac:dyDescent="0.15">
      <c r="A45" s="172" t="s">
        <v>
65</v>
      </c>
      <c r="B45" s="172">
        <f>
'実質公債費比率（分子）の構造'!K$49</f>
        <v>
161</v>
      </c>
      <c r="C45" s="172"/>
      <c r="D45" s="172"/>
      <c r="E45" s="172">
        <f>
'実質公債費比率（分子）の構造'!L$49</f>
        <v>
92</v>
      </c>
      <c r="F45" s="172"/>
      <c r="G45" s="172"/>
      <c r="H45" s="172">
        <f>
'実質公債費比率（分子）の構造'!M$49</f>
        <v>
97</v>
      </c>
      <c r="I45" s="172"/>
      <c r="J45" s="172"/>
      <c r="K45" s="172">
        <f>
'実質公債費比率（分子）の構造'!N$49</f>
        <v>
90</v>
      </c>
      <c r="L45" s="172"/>
      <c r="M45" s="172"/>
      <c r="N45" s="172">
        <f>
'実質公債費比率（分子）の構造'!O$49</f>
        <v>
80</v>
      </c>
      <c r="O45" s="172"/>
      <c r="P45" s="172"/>
    </row>
    <row r="46" spans="1:16" x14ac:dyDescent="0.15">
      <c r="A46" s="172" t="s">
        <v>
66</v>
      </c>
      <c r="B46" s="172">
        <f>
'実質公債費比率（分子）の構造'!K$48</f>
        <v>
799</v>
      </c>
      <c r="C46" s="172"/>
      <c r="D46" s="172"/>
      <c r="E46" s="172">
        <f>
'実質公債費比率（分子）の構造'!L$48</f>
        <v>
662</v>
      </c>
      <c r="F46" s="172"/>
      <c r="G46" s="172"/>
      <c r="H46" s="172">
        <f>
'実質公債費比率（分子）の構造'!M$48</f>
        <v>
666</v>
      </c>
      <c r="I46" s="172"/>
      <c r="J46" s="172"/>
      <c r="K46" s="172">
        <f>
'実質公債費比率（分子）の構造'!N$48</f>
        <v>
542</v>
      </c>
      <c r="L46" s="172"/>
      <c r="M46" s="172"/>
      <c r="N46" s="172">
        <f>
'実質公債費比率（分子）の構造'!O$48</f>
        <v>
558</v>
      </c>
      <c r="O46" s="172"/>
      <c r="P46" s="172"/>
    </row>
    <row r="47" spans="1:16" x14ac:dyDescent="0.15">
      <c r="A47" s="172" t="s">
        <v>
67</v>
      </c>
      <c r="B47" s="172" t="str">
        <f>
'実質公債費比率（分子）の構造'!K$47</f>
        <v>
-</v>
      </c>
      <c r="C47" s="172"/>
      <c r="D47" s="172"/>
      <c r="E47" s="172" t="str">
        <f>
'実質公債費比率（分子）の構造'!L$47</f>
        <v>
-</v>
      </c>
      <c r="F47" s="172"/>
      <c r="G47" s="172"/>
      <c r="H47" s="172" t="str">
        <f>
'実質公債費比率（分子）の構造'!M$47</f>
        <v>
-</v>
      </c>
      <c r="I47" s="172"/>
      <c r="J47" s="172"/>
      <c r="K47" s="172" t="str">
        <f>
'実質公債費比率（分子）の構造'!N$47</f>
        <v>
-</v>
      </c>
      <c r="L47" s="172"/>
      <c r="M47" s="172"/>
      <c r="N47" s="172" t="str">
        <f>
'実質公債費比率（分子）の構造'!O$47</f>
        <v>
-</v>
      </c>
      <c r="O47" s="172"/>
      <c r="P47" s="172"/>
    </row>
    <row r="48" spans="1:16" x14ac:dyDescent="0.15">
      <c r="A48" s="172" t="s">
        <v>
68</v>
      </c>
      <c r="B48" s="172" t="str">
        <f>
'実質公債費比率（分子）の構造'!K$46</f>
        <v>
-</v>
      </c>
      <c r="C48" s="172"/>
      <c r="D48" s="172"/>
      <c r="E48" s="172" t="str">
        <f>
'実質公債費比率（分子）の構造'!L$46</f>
        <v>
-</v>
      </c>
      <c r="F48" s="172"/>
      <c r="G48" s="172"/>
      <c r="H48" s="172" t="str">
        <f>
'実質公債費比率（分子）の構造'!M$46</f>
        <v>
-</v>
      </c>
      <c r="I48" s="172"/>
      <c r="J48" s="172"/>
      <c r="K48" s="172" t="str">
        <f>
'実質公債費比率（分子）の構造'!N$46</f>
        <v>
-</v>
      </c>
      <c r="L48" s="172"/>
      <c r="M48" s="172"/>
      <c r="N48" s="172" t="str">
        <f>
'実質公債費比率（分子）の構造'!O$46</f>
        <v>
-</v>
      </c>
      <c r="O48" s="172"/>
      <c r="P48" s="172"/>
    </row>
    <row r="49" spans="1:16" x14ac:dyDescent="0.15">
      <c r="A49" s="172" t="s">
        <v>
69</v>
      </c>
      <c r="B49" s="172">
        <f>
'実質公債費比率（分子）の構造'!K$45</f>
        <v>
1510</v>
      </c>
      <c r="C49" s="172"/>
      <c r="D49" s="172"/>
      <c r="E49" s="172">
        <f>
'実質公債費比率（分子）の構造'!L$45</f>
        <v>
1385</v>
      </c>
      <c r="F49" s="172"/>
      <c r="G49" s="172"/>
      <c r="H49" s="172">
        <f>
'実質公債費比率（分子）の構造'!M$45</f>
        <v>
1347</v>
      </c>
      <c r="I49" s="172"/>
      <c r="J49" s="172"/>
      <c r="K49" s="172">
        <f>
'実質公債費比率（分子）の構造'!N$45</f>
        <v>
1378</v>
      </c>
      <c r="L49" s="172"/>
      <c r="M49" s="172"/>
      <c r="N49" s="172">
        <f>
'実質公債費比率（分子）の構造'!O$45</f>
        <v>
1436</v>
      </c>
      <c r="O49" s="172"/>
      <c r="P49" s="172"/>
    </row>
    <row r="50" spans="1:16" x14ac:dyDescent="0.15">
      <c r="A50" s="172" t="s">
        <v>
70</v>
      </c>
      <c r="B50" s="172" t="e">
        <f>
NA()</f>
        <v>
#N/A</v>
      </c>
      <c r="C50" s="172">
        <f>
IF(ISNUMBER('実質公債費比率（分子）の構造'!K$53),'実質公債費比率（分子）の構造'!K$53,NA())</f>
        <v>
896</v>
      </c>
      <c r="D50" s="172" t="e">
        <f>
NA()</f>
        <v>
#N/A</v>
      </c>
      <c r="E50" s="172" t="e">
        <f>
NA()</f>
        <v>
#N/A</v>
      </c>
      <c r="F50" s="172">
        <f>
IF(ISNUMBER('実質公債費比率（分子）の構造'!L$53),'実質公債費比率（分子）の構造'!L$53,NA())</f>
        <v>
729</v>
      </c>
      <c r="G50" s="172" t="e">
        <f>
NA()</f>
        <v>
#N/A</v>
      </c>
      <c r="H50" s="172" t="e">
        <f>
NA()</f>
        <v>
#N/A</v>
      </c>
      <c r="I50" s="172">
        <f>
IF(ISNUMBER('実質公債費比率（分子）の構造'!M$53),'実質公債費比率（分子）の構造'!M$53,NA())</f>
        <v>
695</v>
      </c>
      <c r="J50" s="172" t="e">
        <f>
NA()</f>
        <v>
#N/A</v>
      </c>
      <c r="K50" s="172" t="e">
        <f>
NA()</f>
        <v>
#N/A</v>
      </c>
      <c r="L50" s="172">
        <f>
IF(ISNUMBER('実質公債費比率（分子）の構造'!N$53),'実質公債費比率（分子）の構造'!N$53,NA())</f>
        <v>
633</v>
      </c>
      <c r="M50" s="172" t="e">
        <f>
NA()</f>
        <v>
#N/A</v>
      </c>
      <c r="N50" s="172" t="e">
        <f>
NA()</f>
        <v>
#N/A</v>
      </c>
      <c r="O50" s="172">
        <f>
IF(ISNUMBER('実質公債費比率（分子）の構造'!O$53),'実質公債費比率（分子）の構造'!O$53,NA())</f>
        <v>
690</v>
      </c>
      <c r="P50" s="172" t="e">
        <f>
NA()</f>
        <v>
#N/A</v>
      </c>
    </row>
    <row r="53" spans="1:16" x14ac:dyDescent="0.15">
      <c r="A53" s="140" t="s">
        <v>
71</v>
      </c>
    </row>
    <row r="54" spans="1:16" x14ac:dyDescent="0.15">
      <c r="A54" s="171"/>
      <c r="B54" s="171" t="str">
        <f>
'将来負担比率（分子）の構造'!I$40</f>
        <v>
H29</v>
      </c>
      <c r="C54" s="171"/>
      <c r="D54" s="171"/>
      <c r="E54" s="171" t="str">
        <f>
'将来負担比率（分子）の構造'!J$40</f>
        <v>
H30</v>
      </c>
      <c r="F54" s="171"/>
      <c r="G54" s="171"/>
      <c r="H54" s="171" t="str">
        <f>
'将来負担比率（分子）の構造'!K$40</f>
        <v>
R01</v>
      </c>
      <c r="I54" s="171"/>
      <c r="J54" s="171"/>
      <c r="K54" s="171" t="str">
        <f>
'将来負担比率（分子）の構造'!L$40</f>
        <v>
R02</v>
      </c>
      <c r="L54" s="171"/>
      <c r="M54" s="171"/>
      <c r="N54" s="171" t="str">
        <f>
'将来負担比率（分子）の構造'!M$40</f>
        <v>
R03</v>
      </c>
      <c r="O54" s="171"/>
      <c r="P54" s="171"/>
    </row>
    <row r="55" spans="1:16" x14ac:dyDescent="0.15">
      <c r="A55" s="171"/>
      <c r="B55" s="171" t="s">
        <v>
72</v>
      </c>
      <c r="C55" s="171"/>
      <c r="D55" s="171" t="s">
        <v>
73</v>
      </c>
      <c r="E55" s="171" t="s">
        <v>
72</v>
      </c>
      <c r="F55" s="171"/>
      <c r="G55" s="171" t="s">
        <v>
73</v>
      </c>
      <c r="H55" s="171" t="s">
        <v>
72</v>
      </c>
      <c r="I55" s="171"/>
      <c r="J55" s="171" t="s">
        <v>
73</v>
      </c>
      <c r="K55" s="171" t="s">
        <v>
72</v>
      </c>
      <c r="L55" s="171"/>
      <c r="M55" s="171" t="s">
        <v>
73</v>
      </c>
      <c r="N55" s="171" t="s">
        <v>
72</v>
      </c>
      <c r="O55" s="171"/>
      <c r="P55" s="171" t="s">
        <v>
73</v>
      </c>
    </row>
    <row r="56" spans="1:16" x14ac:dyDescent="0.15">
      <c r="A56" s="171" t="s">
        <v>
42</v>
      </c>
      <c r="B56" s="171"/>
      <c r="C56" s="171"/>
      <c r="D56" s="171">
        <f>
'将来負担比率（分子）の構造'!I$52</f>
        <v>
14573</v>
      </c>
      <c r="E56" s="171"/>
      <c r="F56" s="171"/>
      <c r="G56" s="171">
        <f>
'将来負担比率（分子）の構造'!J$52</f>
        <v>
14387</v>
      </c>
      <c r="H56" s="171"/>
      <c r="I56" s="171"/>
      <c r="J56" s="171">
        <f>
'将来負担比率（分子）の構造'!K$52</f>
        <v>
14102</v>
      </c>
      <c r="K56" s="171"/>
      <c r="L56" s="171"/>
      <c r="M56" s="171">
        <f>
'将来負担比率（分子）の構造'!L$52</f>
        <v>
13949</v>
      </c>
      <c r="N56" s="171"/>
      <c r="O56" s="171"/>
      <c r="P56" s="171">
        <f>
'将来負担比率（分子）の構造'!M$52</f>
        <v>
13710</v>
      </c>
    </row>
    <row r="57" spans="1:16" x14ac:dyDescent="0.15">
      <c r="A57" s="171" t="s">
        <v>
41</v>
      </c>
      <c r="B57" s="171"/>
      <c r="C57" s="171"/>
      <c r="D57" s="171">
        <f>
'将来負担比率（分子）の構造'!I$51</f>
        <v>
2290</v>
      </c>
      <c r="E57" s="171"/>
      <c r="F57" s="171"/>
      <c r="G57" s="171">
        <f>
'将来負担比率（分子）の構造'!J$51</f>
        <v>
2262</v>
      </c>
      <c r="H57" s="171"/>
      <c r="I57" s="171"/>
      <c r="J57" s="171">
        <f>
'将来負担比率（分子）の構造'!K$51</f>
        <v>
2266</v>
      </c>
      <c r="K57" s="171"/>
      <c r="L57" s="171"/>
      <c r="M57" s="171">
        <f>
'将来負担比率（分子）の構造'!L$51</f>
        <v>
2103</v>
      </c>
      <c r="N57" s="171"/>
      <c r="O57" s="171"/>
      <c r="P57" s="171">
        <f>
'将来負担比率（分子）の構造'!M$51</f>
        <v>
2283</v>
      </c>
    </row>
    <row r="58" spans="1:16" x14ac:dyDescent="0.15">
      <c r="A58" s="171" t="s">
        <v>
40</v>
      </c>
      <c r="B58" s="171"/>
      <c r="C58" s="171"/>
      <c r="D58" s="171">
        <f>
'将来負担比率（分子）の構造'!I$50</f>
        <v>
5034</v>
      </c>
      <c r="E58" s="171"/>
      <c r="F58" s="171"/>
      <c r="G58" s="171">
        <f>
'将来負担比率（分子）の構造'!J$50</f>
        <v>
5523</v>
      </c>
      <c r="H58" s="171"/>
      <c r="I58" s="171"/>
      <c r="J58" s="171">
        <f>
'将来負担比率（分子）の構造'!K$50</f>
        <v>
4772</v>
      </c>
      <c r="K58" s="171"/>
      <c r="L58" s="171"/>
      <c r="M58" s="171">
        <f>
'将来負担比率（分子）の構造'!L$50</f>
        <v>
4272</v>
      </c>
      <c r="N58" s="171"/>
      <c r="O58" s="171"/>
      <c r="P58" s="171">
        <f>
'将来負担比率（分子）の構造'!M$50</f>
        <v>
5244</v>
      </c>
    </row>
    <row r="59" spans="1:16" x14ac:dyDescent="0.15">
      <c r="A59" s="171" t="s">
        <v>
38</v>
      </c>
      <c r="B59" s="171" t="str">
        <f>
'将来負担比率（分子）の構造'!I$49</f>
        <v>
-</v>
      </c>
      <c r="C59" s="171"/>
      <c r="D59" s="171"/>
      <c r="E59" s="171" t="str">
        <f>
'将来負担比率（分子）の構造'!J$49</f>
        <v>
-</v>
      </c>
      <c r="F59" s="171"/>
      <c r="G59" s="171"/>
      <c r="H59" s="171" t="str">
        <f>
'将来負担比率（分子）の構造'!K$49</f>
        <v>
-</v>
      </c>
      <c r="I59" s="171"/>
      <c r="J59" s="171"/>
      <c r="K59" s="171" t="str">
        <f>
'将来負担比率（分子）の構造'!L$49</f>
        <v>
-</v>
      </c>
      <c r="L59" s="171"/>
      <c r="M59" s="171"/>
      <c r="N59" s="171" t="str">
        <f>
'将来負担比率（分子）の構造'!M$49</f>
        <v>
-</v>
      </c>
      <c r="O59" s="171"/>
      <c r="P59" s="171"/>
    </row>
    <row r="60" spans="1:16" x14ac:dyDescent="0.15">
      <c r="A60" s="171" t="s">
        <v>
37</v>
      </c>
      <c r="B60" s="171" t="str">
        <f>
'将来負担比率（分子）の構造'!I$48</f>
        <v>
-</v>
      </c>
      <c r="C60" s="171"/>
      <c r="D60" s="171"/>
      <c r="E60" s="171" t="str">
        <f>
'将来負担比率（分子）の構造'!J$48</f>
        <v>
-</v>
      </c>
      <c r="F60" s="171"/>
      <c r="G60" s="171"/>
      <c r="H60" s="171" t="str">
        <f>
'将来負担比率（分子）の構造'!K$48</f>
        <v>
-</v>
      </c>
      <c r="I60" s="171"/>
      <c r="J60" s="171"/>
      <c r="K60" s="171" t="str">
        <f>
'将来負担比率（分子）の構造'!L$48</f>
        <v>
-</v>
      </c>
      <c r="L60" s="171"/>
      <c r="M60" s="171"/>
      <c r="N60" s="171" t="str">
        <f>
'将来負担比率（分子）の構造'!M$48</f>
        <v>
-</v>
      </c>
      <c r="O60" s="171"/>
      <c r="P60" s="171"/>
    </row>
    <row r="61" spans="1:16" x14ac:dyDescent="0.15">
      <c r="A61" s="171" t="s">
        <v>
35</v>
      </c>
      <c r="B61" s="171">
        <f>
'将来負担比率（分子）の構造'!I$46</f>
        <v>
2</v>
      </c>
      <c r="C61" s="171"/>
      <c r="D61" s="171"/>
      <c r="E61" s="171">
        <f>
'将来負担比率（分子）の構造'!J$46</f>
        <v>
2</v>
      </c>
      <c r="F61" s="171"/>
      <c r="G61" s="171"/>
      <c r="H61" s="171">
        <f>
'将来負担比率（分子）の構造'!K$46</f>
        <v>
2</v>
      </c>
      <c r="I61" s="171"/>
      <c r="J61" s="171"/>
      <c r="K61" s="171" t="str">
        <f>
'将来負担比率（分子）の構造'!L$46</f>
        <v>
-</v>
      </c>
      <c r="L61" s="171"/>
      <c r="M61" s="171"/>
      <c r="N61" s="171">
        <f>
'将来負担比率（分子）の構造'!M$46</f>
        <v>
0</v>
      </c>
      <c r="O61" s="171"/>
      <c r="P61" s="171"/>
    </row>
    <row r="62" spans="1:16" x14ac:dyDescent="0.15">
      <c r="A62" s="171" t="s">
        <v>
34</v>
      </c>
      <c r="B62" s="171">
        <f>
'将来負担比率（分子）の構造'!I$45</f>
        <v>
2770</v>
      </c>
      <c r="C62" s="171"/>
      <c r="D62" s="171"/>
      <c r="E62" s="171">
        <f>
'将来負担比率（分子）の構造'!J$45</f>
        <v>
2800</v>
      </c>
      <c r="F62" s="171"/>
      <c r="G62" s="171"/>
      <c r="H62" s="171">
        <f>
'将来負担比率（分子）の構造'!K$45</f>
        <v>
2742</v>
      </c>
      <c r="I62" s="171"/>
      <c r="J62" s="171"/>
      <c r="K62" s="171">
        <f>
'将来負担比率（分子）の構造'!L$45</f>
        <v>
2654</v>
      </c>
      <c r="L62" s="171"/>
      <c r="M62" s="171"/>
      <c r="N62" s="171">
        <f>
'将来負担比率（分子）の構造'!M$45</f>
        <v>
2602</v>
      </c>
      <c r="O62" s="171"/>
      <c r="P62" s="171"/>
    </row>
    <row r="63" spans="1:16" x14ac:dyDescent="0.15">
      <c r="A63" s="171" t="s">
        <v>
33</v>
      </c>
      <c r="B63" s="171">
        <f>
'将来負担比率（分子）の構造'!I$44</f>
        <v>
485</v>
      </c>
      <c r="C63" s="171"/>
      <c r="D63" s="171"/>
      <c r="E63" s="171">
        <f>
'将来負担比率（分子）の構造'!J$44</f>
        <v>
471</v>
      </c>
      <c r="F63" s="171"/>
      <c r="G63" s="171"/>
      <c r="H63" s="171">
        <f>
'将来負担比率（分子）の構造'!K$44</f>
        <v>
405</v>
      </c>
      <c r="I63" s="171"/>
      <c r="J63" s="171"/>
      <c r="K63" s="171">
        <f>
'将来負担比率（分子）の構造'!L$44</f>
        <v>
549</v>
      </c>
      <c r="L63" s="171"/>
      <c r="M63" s="171"/>
      <c r="N63" s="171">
        <f>
'将来負担比率（分子）の構造'!M$44</f>
        <v>
646</v>
      </c>
      <c r="O63" s="171"/>
      <c r="P63" s="171"/>
    </row>
    <row r="64" spans="1:16" x14ac:dyDescent="0.15">
      <c r="A64" s="171" t="s">
        <v>
32</v>
      </c>
      <c r="B64" s="171">
        <f>
'将来負担比率（分子）の構造'!I$43</f>
        <v>
6375</v>
      </c>
      <c r="C64" s="171"/>
      <c r="D64" s="171"/>
      <c r="E64" s="171">
        <f>
'将来負担比率（分子）の構造'!J$43</f>
        <v>
6097</v>
      </c>
      <c r="F64" s="171"/>
      <c r="G64" s="171"/>
      <c r="H64" s="171">
        <f>
'将来負担比率（分子）の構造'!K$43</f>
        <v>
5784</v>
      </c>
      <c r="I64" s="171"/>
      <c r="J64" s="171"/>
      <c r="K64" s="171">
        <f>
'将来負担比率（分子）の構造'!L$43</f>
        <v>
5171</v>
      </c>
      <c r="L64" s="171"/>
      <c r="M64" s="171"/>
      <c r="N64" s="171">
        <f>
'将来負担比率（分子）の構造'!M$43</f>
        <v>
5058</v>
      </c>
      <c r="O64" s="171"/>
      <c r="P64" s="171"/>
    </row>
    <row r="65" spans="1:16" x14ac:dyDescent="0.15">
      <c r="A65" s="171" t="s">
        <v>
31</v>
      </c>
      <c r="B65" s="171">
        <f>
'将来負担比率（分子）の構造'!I$42</f>
        <v>
883</v>
      </c>
      <c r="C65" s="171"/>
      <c r="D65" s="171"/>
      <c r="E65" s="171">
        <f>
'将来負担比率（分子）の構造'!J$42</f>
        <v>
589</v>
      </c>
      <c r="F65" s="171"/>
      <c r="G65" s="171"/>
      <c r="H65" s="171">
        <f>
'将来負担比率（分子）の構造'!K$42</f>
        <v>
472</v>
      </c>
      <c r="I65" s="171"/>
      <c r="J65" s="171"/>
      <c r="K65" s="171">
        <f>
'将来負担比率（分子）の構造'!L$42</f>
        <v>
376</v>
      </c>
      <c r="L65" s="171"/>
      <c r="M65" s="171"/>
      <c r="N65" s="171">
        <f>
'将来負担比率（分子）の構造'!M$42</f>
        <v>
259</v>
      </c>
      <c r="O65" s="171"/>
      <c r="P65" s="171"/>
    </row>
    <row r="66" spans="1:16" x14ac:dyDescent="0.15">
      <c r="A66" s="171" t="s">
        <v>
30</v>
      </c>
      <c r="B66" s="171">
        <f>
'将来負担比率（分子）の構造'!I$41</f>
        <v>
13913</v>
      </c>
      <c r="C66" s="171"/>
      <c r="D66" s="171"/>
      <c r="E66" s="171">
        <f>
'将来負担比率（分子）の構造'!J$41</f>
        <v>
14007</v>
      </c>
      <c r="F66" s="171"/>
      <c r="G66" s="171"/>
      <c r="H66" s="171">
        <f>
'将来負担比率（分子）の構造'!K$41</f>
        <v>
15713</v>
      </c>
      <c r="I66" s="171"/>
      <c r="J66" s="171"/>
      <c r="K66" s="171">
        <f>
'将来負担比率（分子）の構造'!L$41</f>
        <v>
16838</v>
      </c>
      <c r="L66" s="171"/>
      <c r="M66" s="171"/>
      <c r="N66" s="171">
        <f>
'将来負担比率（分子）の構造'!M$41</f>
        <v>
16734</v>
      </c>
      <c r="O66" s="171"/>
      <c r="P66" s="171"/>
    </row>
    <row r="67" spans="1:16" x14ac:dyDescent="0.15">
      <c r="A67" s="171" t="s">
        <v>
74</v>
      </c>
      <c r="B67" s="171" t="e">
        <f>
NA()</f>
        <v>
#N/A</v>
      </c>
      <c r="C67" s="171">
        <f>
IF(ISNUMBER('将来負担比率（分子）の構造'!I$53), IF('将来負担比率（分子）の構造'!I$53 &lt; 0, 0, '将来負担比率（分子）の構造'!I$53), NA())</f>
        <v>
2531</v>
      </c>
      <c r="D67" s="171" t="e">
        <f>
NA()</f>
        <v>
#N/A</v>
      </c>
      <c r="E67" s="171" t="e">
        <f>
NA()</f>
        <v>
#N/A</v>
      </c>
      <c r="F67" s="171">
        <f>
IF(ISNUMBER('将来負担比率（分子）の構造'!J$53), IF('将来負担比率（分子）の構造'!J$53 &lt; 0, 0, '将来負担比率（分子）の構造'!J$53), NA())</f>
        <v>
1794</v>
      </c>
      <c r="G67" s="171" t="e">
        <f>
NA()</f>
        <v>
#N/A</v>
      </c>
      <c r="H67" s="171" t="e">
        <f>
NA()</f>
        <v>
#N/A</v>
      </c>
      <c r="I67" s="171">
        <f>
IF(ISNUMBER('将来負担比率（分子）の構造'!K$53), IF('将来負担比率（分子）の構造'!K$53 &lt; 0, 0, '将来負担比率（分子）の構造'!K$53), NA())</f>
        <v>
3979</v>
      </c>
      <c r="J67" s="171" t="e">
        <f>
NA()</f>
        <v>
#N/A</v>
      </c>
      <c r="K67" s="171" t="e">
        <f>
NA()</f>
        <v>
#N/A</v>
      </c>
      <c r="L67" s="171">
        <f>
IF(ISNUMBER('将来負担比率（分子）の構造'!L$53), IF('将来負担比率（分子）の構造'!L$53 &lt; 0, 0, '将来負担比率（分子）の構造'!L$53), NA())</f>
        <v>
5264</v>
      </c>
      <c r="M67" s="171" t="e">
        <f>
NA()</f>
        <v>
#N/A</v>
      </c>
      <c r="N67" s="171" t="e">
        <f>
NA()</f>
        <v>
#N/A</v>
      </c>
      <c r="O67" s="171">
        <f>
IF(ISNUMBER('将来負担比率（分子）の構造'!M$53), IF('将来負担比率（分子）の構造'!M$53 &lt; 0, 0, '将来負担比率（分子）の構造'!M$53), NA())</f>
        <v>
4062</v>
      </c>
      <c r="P67" s="171" t="e">
        <f>
NA()</f>
        <v>
#N/A</v>
      </c>
    </row>
    <row r="70" spans="1:16" x14ac:dyDescent="0.15">
      <c r="A70" s="173" t="s">
        <v>
75</v>
      </c>
      <c r="B70" s="173"/>
      <c r="C70" s="173"/>
      <c r="D70" s="173"/>
      <c r="E70" s="173"/>
      <c r="F70" s="173"/>
    </row>
    <row r="71" spans="1:16" x14ac:dyDescent="0.15">
      <c r="A71" s="174"/>
      <c r="B71" s="174" t="str">
        <f>
基金残高に係る経年分析!F54</f>
        <v>
R01</v>
      </c>
      <c r="C71" s="174" t="str">
        <f>
基金残高に係る経年分析!G54</f>
        <v>
R02</v>
      </c>
      <c r="D71" s="174" t="str">
        <f>
基金残高に係る経年分析!H54</f>
        <v>
R03</v>
      </c>
    </row>
    <row r="72" spans="1:16" x14ac:dyDescent="0.15">
      <c r="A72" s="174" t="s">
        <v>
76</v>
      </c>
      <c r="B72" s="175">
        <f>
基金残高に係る経年分析!F55</f>
        <v>
1814</v>
      </c>
      <c r="C72" s="175">
        <f>
基金残高に係る経年分析!G55</f>
        <v>
1727</v>
      </c>
      <c r="D72" s="175">
        <f>
基金残高に係る経年分析!H55</f>
        <v>
1967</v>
      </c>
    </row>
    <row r="73" spans="1:16" x14ac:dyDescent="0.15">
      <c r="A73" s="174" t="s">
        <v>
77</v>
      </c>
      <c r="B73" s="175">
        <f>
基金残高に係る経年分析!F56</f>
        <v>
637</v>
      </c>
      <c r="C73" s="175">
        <f>
基金残高に係る経年分析!G56</f>
        <v>
637</v>
      </c>
      <c r="D73" s="175">
        <f>
基金残高に係る経年分析!H56</f>
        <v>
887</v>
      </c>
    </row>
    <row r="74" spans="1:16" x14ac:dyDescent="0.15">
      <c r="A74" s="174" t="s">
        <v>
78</v>
      </c>
      <c r="B74" s="175">
        <f>
基金残高に係る経年分析!F57</f>
        <v>
1345</v>
      </c>
      <c r="C74" s="175">
        <f>
基金残高に係る経年分析!G57</f>
        <v>
632</v>
      </c>
      <c r="D74" s="175">
        <f>
基金残高に係る経年分析!H57</f>
        <v>
758</v>
      </c>
    </row>
  </sheetData>
  <sheetProtection algorithmName="SHA-512" hashValue="WPvNdsmWK82oCjRI7pbTdRnvBuGBZIaYli66AVNOpu8ynFc1KHkOf8Q3gGK00sP6zRz5DpdzMM2vxyU/jTwcQg==" saltValue="OJNWX/RhbxQfsHEhRjTKc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2023-03-15T00:36:15Z</cp:lastPrinted>
  <dcterms:created xsi:type="dcterms:W3CDTF">2023-02-20T04:10:59Z</dcterms:created>
  <dcterms:modified xsi:type="dcterms:W3CDTF">2023-03-20T02:05:18Z</dcterms:modified>
  <cp:category/>
</cp:coreProperties>
</file>